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445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__VBA__0" sheetId="12" r:id="rId12"/>
    <sheet name="__VBA__1" sheetId="13" r:id="rId13"/>
    <sheet name="__VBA__2" sheetId="14" r:id="rId14"/>
    <sheet name="__VBA__3" sheetId="15" r:id="rId15"/>
    <sheet name="__VBA__4" sheetId="16" r:id="rId16"/>
    <sheet name="__VBA__5" sheetId="17" r:id="rId17"/>
    <sheet name="__VBA__6" sheetId="18" r:id="rId18"/>
  </sheets>
  <definedNames>
    <definedName name="Excel_BuiltIn_Print_Area_10_1">#REF!</definedName>
    <definedName name="Excel_BuiltIn_Print_Area_12">#REF!</definedName>
    <definedName name="Excel_BuiltIn_Print_Area_15">#REF!</definedName>
    <definedName name="Excel_BuiltIn_Print_Area_16">#REF!</definedName>
    <definedName name="Excel_BuiltIn_Print_Area_18">#REF!</definedName>
    <definedName name="Excel_BuiltIn_Print_Area_5_1">#REF!</definedName>
    <definedName name="Excel_BuiltIn_Print_Area_6_1">#REF!</definedName>
    <definedName name="Excel_BuiltIn_Print_Area_8_1">#REF!</definedName>
    <definedName name="_xlnm.Print_Area" localSheetId="0">'1'!$A$1:$G$84</definedName>
    <definedName name="_xlnm.Print_Area" localSheetId="9">'10'!$A$1:$I$17</definedName>
    <definedName name="_xlnm.Print_Area" localSheetId="10">'11'!$A$1:$E$17</definedName>
    <definedName name="_xlnm.Print_Area" localSheetId="1">'2'!$A$1:$K$77</definedName>
    <definedName name="_xlnm.Print_Area" localSheetId="2">'3'!$A$1:$D$22</definedName>
    <definedName name="_xlnm.Print_Area" localSheetId="3">'4'!$A$1:$M$97</definedName>
    <definedName name="_xlnm.Print_Area" localSheetId="4">'5'!$A$1:$O$41</definedName>
    <definedName name="_xlnm.Print_Area" localSheetId="5">'6'!$A$1:$D$17</definedName>
    <definedName name="_xlnm.Print_Area" localSheetId="6">'7'!$A$1:$E$9</definedName>
    <definedName name="_xlnm.Print_Area" localSheetId="7">'8'!$A$1:$E$10</definedName>
    <definedName name="_xlnm.Print_Area" localSheetId="8">'9'!$A$1:$E$14</definedName>
    <definedName name="_xlnm.Print_Titles" localSheetId="0">'1'!$4:$5</definedName>
    <definedName name="_xlnm.Print_Titles" localSheetId="1">'2'!$4:$6</definedName>
    <definedName name="_xlnm.Print_Titles" localSheetId="3">'4'!$4:$5</definedName>
    <definedName name="_xlnm.Print_Titles" localSheetId="4">'5'!$4:$5</definedName>
  </definedNames>
  <calcPr fullCalcOnLoad="1"/>
</workbook>
</file>

<file path=xl/sharedStrings.xml><?xml version="1.0" encoding="utf-8"?>
<sst xmlns="http://schemas.openxmlformats.org/spreadsheetml/2006/main" count="920" uniqueCount="403">
  <si>
    <t>Dochody
budżetu Gminy Kobylanka w 2009 r.</t>
  </si>
  <si>
    <t>w złotych</t>
  </si>
  <si>
    <t>Dział</t>
  </si>
  <si>
    <t>Rozdział</t>
  </si>
  <si>
    <t>§</t>
  </si>
  <si>
    <t>Źródła dochodów</t>
  </si>
  <si>
    <t>z tego:</t>
  </si>
  <si>
    <t>Dochody
bieżące</t>
  </si>
  <si>
    <t>Dochody
majątkowe</t>
  </si>
  <si>
    <t>Transport i łączność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</si>
  <si>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</si>
  <si>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</si>
  <si>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</si>
  <si>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</si>
  <si>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</si>
  <si>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</si>
  <si>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</si>
  <si>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</si>
  <si>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</si>
  <si>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</si>
  <si>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</si>
  <si>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710</t>
  </si>
  <si>
    <t>Działalność usługowa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</si>
  <si>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</si>
  <si>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</si>
  <si>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</si>
  <si>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</si>
  <si>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</si>
  <si>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</si>
  <si>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</si>
  <si>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</si>
  <si>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</si>
  <si>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</si>
  <si>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</si>
  <si>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</si>
  <si>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0690</t>
  </si>
  <si>
    <t>Wpływy z różnych opłat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</si>
  <si>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</si>
  <si>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</si>
  <si>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</si>
  <si>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</si>
  <si>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</si>
  <si>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</si>
  <si>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</si>
  <si>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</si>
  <si>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</si>
  <si>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</si>
  <si>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</si>
  <si>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</si>
  <si>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</si>
  <si>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</si>
  <si>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</si>
  <si>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</si>
  <si>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</si>
  <si>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</si>
  <si>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</si>
  <si>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</si>
  <si>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</si>
  <si>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</si>
  <si>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</si>
  <si>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</si>
  <si>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</si>
  <si>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</si>
  <si>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</si>
  <si>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</si>
  <si>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</si>
  <si>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</si>
  <si>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</si>
  <si>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</si>
  <si>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</si>
  <si>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</si>
  <si>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</si>
  <si>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</si>
  <si>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</si>
  <si>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</si>
  <si>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</si>
  <si>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</si>
  <si>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</si>
  <si>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</si>
  <si>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</si>
  <si>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</si>
  <si>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</si>
  <si>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</si>
  <si>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</si>
  <si>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</si>
  <si>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75818</t>
  </si>
  <si>
    <t>Rezerwy ogólne i celowe</t>
  </si>
  <si>
    <t>0920</t>
  </si>
  <si>
    <t>Pozostałe odsetki</t>
  </si>
  <si>
    <t>801</t>
  </si>
  <si>
    <t>Oświata i wychowanie</t>
  </si>
  <si>
    <t>80101</t>
  </si>
  <si>
    <t>Szkoły podstawowe</t>
  </si>
  <si>
    <t>80195</t>
  </si>
  <si>
    <t>Pozostała działalność</t>
  </si>
  <si>
    <t>2030</t>
  </si>
  <si>
    <t>Dotacje celowe otrzymane z budżetu państwa na realizację własnych zadań bieżących gmin (związków gmin)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</si>
  <si>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</si>
  <si>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</si>
  <si>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</si>
  <si>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</si>
  <si>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</si>
  <si>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</si>
  <si>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</si>
  <si>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</si>
  <si>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</si>
  <si>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</si>
  <si>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</si>
  <si>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>900</t>
  </si>
  <si>
    <t>Gospodarka komunalna i ochrona środowiska</t>
  </si>
  <si>
    <t>90095</t>
  </si>
  <si>
    <t>921</t>
  </si>
  <si>
    <t>Kultura i ochrona dziedzictwa narodowego</t>
  </si>
  <si>
    <t>92109</t>
  </si>
  <si>
    <t>Domy i ośrodki kultury, świetlice i kluby</t>
  </si>
  <si>
    <t>92120</t>
  </si>
  <si>
    <t>Ochrona zabytków i opieka nad zabytkami</t>
  </si>
  <si>
    <t>926</t>
  </si>
  <si>
    <t>Kultura fizyczna i sport</t>
  </si>
  <si>
    <t>92695</t>
  </si>
  <si>
    <t>Ogółem</t>
  </si>
  <si>
    <t>Wydatki
budżetu Gminy Kobylanka 2009 r.</t>
  </si>
  <si>
    <t>Nazwa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</si>
  <si>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</si>
  <si>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</si>
  <si>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</si>
  <si>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</si>
  <si>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</si>
  <si>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</si>
  <si>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</si>
  <si>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</si>
  <si>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010</t>
  </si>
  <si>
    <t>Rolnictwo i łowiectwo</t>
  </si>
  <si>
    <t>01030</t>
  </si>
  <si>
    <t>Izby rolnicze</t>
  </si>
  <si>
    <t>01095</t>
  </si>
  <si>
    <t>020</t>
  </si>
  <si>
    <t>Leśnictwo</t>
  </si>
  <si>
    <t>02095</t>
  </si>
  <si>
    <t>600</t>
  </si>
  <si>
    <t>60004</t>
  </si>
  <si>
    <t>Lokalny transport zbiorowy</t>
  </si>
  <si>
    <t>60016</t>
  </si>
  <si>
    <t>75022</t>
  </si>
  <si>
    <t>Rady gmin (miast i miast na prawach powiatu)</t>
  </si>
  <si>
    <t>75075</t>
  </si>
  <si>
    <t>Promocja jednostek samorządu terytorialnego</t>
  </si>
  <si>
    <t>75095</t>
  </si>
  <si>
    <t>754</t>
  </si>
  <si>
    <t>Bezpieczeństwo publiczne i ochrona przeciwpożarowa</t>
  </si>
  <si>
    <t>75405</t>
  </si>
  <si>
    <t>Komendy powiatowe Policji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</si>
  <si>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</si>
  <si>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</si>
  <si>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</si>
  <si>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</si>
  <si>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</si>
  <si>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</si>
  <si>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</si>
  <si>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</si>
  <si>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</si>
  <si>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</si>
  <si>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</si>
  <si>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75831</t>
  </si>
  <si>
    <t>Część równoważąca subwencji ogólnej dla gmin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</si>
  <si>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</si>
  <si>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</si>
  <si>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</si>
  <si>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</si>
  <si>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</si>
  <si>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</si>
  <si>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</si>
  <si>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</si>
  <si>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</si>
  <si>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</si>
  <si>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</si>
  <si>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</si>
  <si>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</si>
  <si>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</si>
  <si>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</si>
  <si>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</si>
  <si>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</si>
  <si>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</si>
  <si>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</si>
  <si>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</si>
  <si>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</si>
  <si>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</si>
  <si>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</si>
  <si>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</si>
  <si>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</si>
  <si>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</si>
  <si>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</si>
  <si>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85446</t>
  </si>
  <si>
    <t>85495</t>
  </si>
  <si>
    <t>90015</t>
  </si>
  <si>
    <t>Oświetlenie ulic, placów i dróg</t>
  </si>
  <si>
    <t>92116</t>
  </si>
  <si>
    <t>Biblioteki</t>
  </si>
  <si>
    <t>92195</t>
  </si>
  <si>
    <t>Przychody i rozchody
budżetu Gminy Kobylanka
w 2009 r.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</si>
  <si>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</si>
  <si>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</si>
  <si>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</si>
  <si>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</si>
  <si>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</si>
  <si>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</si>
  <si>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</si>
  <si>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</si>
  <si>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</si>
  <si>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</si>
  <si>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</si>
  <si>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</si>
  <si>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</si>
  <si>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</si>
  <si>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</si>
  <si>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</si>
  <si>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</si>
  <si>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</si>
  <si>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</si>
  <si>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</si>
  <si>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</si>
  <si>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</si>
  <si>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</si>
  <si>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</si>
  <si>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</si>
  <si>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</si>
  <si>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</si>
  <si>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</si>
  <si>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</si>
  <si>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</si>
  <si>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</si>
  <si>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</si>
  <si>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</si>
  <si>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</si>
  <si>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</si>
  <si>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</si>
  <si>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</si>
  <si>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</si>
  <si>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</si>
  <si>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</si>
  <si>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</si>
  <si>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 
Gminy Kobylanka
na wieloletnie programy inwestycyjne realizowane w latach 2009 i kolejnych</t>
  </si>
  <si>
    <t>Rozdz.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</si>
  <si>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</si>
  <si>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</si>
  <si>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</si>
  <si>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</si>
  <si>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</si>
  <si>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</si>
  <si>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2009 r.</t>
  </si>
  <si>
    <t>2010 r.</t>
  </si>
  <si>
    <t>2011 r.</t>
  </si>
  <si>
    <t>po roku
2011</t>
  </si>
  <si>
    <t>6058,6059</t>
  </si>
  <si>
    <t>Urząd Gminy w Kobylance</t>
  </si>
  <si>
    <t>2008-2009</t>
  </si>
  <si>
    <t>OGÓŁEM:</t>
  </si>
  <si>
    <t>środki JST</t>
  </si>
  <si>
    <t>kredyty, pożyczki i obligacje</t>
  </si>
  <si>
    <t>inne środki</t>
  </si>
  <si>
    <t>Budowa drogi gminnej Reptowo – Motaniec DG-4140012</t>
  </si>
  <si>
    <t>6050</t>
  </si>
  <si>
    <t>Plan zagospodarowania przestrzennego Gminy Kobylanka</t>
  </si>
  <si>
    <t>2007-2013</t>
  </si>
  <si>
    <t>Przebudowa budynku Urzędu Gminy w Kobylance</t>
  </si>
  <si>
    <t>2007-2018</t>
  </si>
  <si>
    <t>Modernizacja Szkoły Podstawowej w Kunowie</t>
  </si>
  <si>
    <t>Dokończenie budowy sieci kanalizacji sanitarnej w miejscowości Kobylanka</t>
  </si>
  <si>
    <t>Kanalizacja sanitarna Gminy Kobylanka – porozumienia partycypacyjne, Morzyczyn, Reptowo, Kobylanka</t>
  </si>
  <si>
    <t>Rozbudowa budynku Gminnego Ośrodka Kultury w Kobylance</t>
  </si>
  <si>
    <t>Renowacja zabytku kościoła w Kunowie</t>
  </si>
  <si>
    <t>OGÓŁEM</t>
  </si>
  <si>
    <t>Wartość całkowita projektu
(w zł)</t>
  </si>
  <si>
    <t>Koszty kwalifikowane w ramach projektu
(w zł)</t>
  </si>
  <si>
    <t>Plan przychodów i wydatków 
Gminnego Funduszu Ochrony Środowiska i Gospodarki Wodnej
Gminy Kobylanka w 2009 r.</t>
  </si>
  <si>
    <t>Dział 900 – Gospodarka komunalna i ochrona środowiska,                   Rozdział 90011 – Fundusz Ochrony Środowiska i Gospodarki Wodnej</t>
  </si>
  <si>
    <t>Plan na 2009 r.</t>
  </si>
  <si>
    <t>Wyszczególnienie</t>
  </si>
  <si>
    <t>I.</t>
  </si>
  <si>
    <t>x</t>
  </si>
  <si>
    <t>Stan środków obrotowych na początek roku</t>
  </si>
  <si>
    <t>II.</t>
  </si>
  <si>
    <t>Przychody</t>
  </si>
  <si>
    <t>0970</t>
  </si>
  <si>
    <t>Wpływy z różnych dochodów</t>
  </si>
  <si>
    <t>III.</t>
  </si>
  <si>
    <t>Wydatki</t>
  </si>
  <si>
    <t>2440</t>
  </si>
  <si>
    <t>Dotacje przekazane z funduszy celowych na realizację zadań bieżących dla jednostek sektora finansów publicznych</t>
  </si>
  <si>
    <t>4210</t>
  </si>
  <si>
    <t>Zakup materiałów i wyposażenia</t>
  </si>
  <si>
    <t>4300</t>
  </si>
  <si>
    <t>Zakup usług pozostałych</t>
  </si>
  <si>
    <t>6110</t>
  </si>
  <si>
    <t>Wydatki inwestycyjne funduszy celowych</t>
  </si>
  <si>
    <t>IV.</t>
  </si>
  <si>
    <t>Stan środków obrotowych na koniec roku</t>
  </si>
  <si>
    <t>Dotacje podmiotowe
udzielone z budżetu Gminy Kobylanka
w 2009 r.</t>
  </si>
  <si>
    <t>Nazwa instytucji</t>
  </si>
  <si>
    <t>Kwota dotacji</t>
  </si>
  <si>
    <t>1</t>
  </si>
  <si>
    <t>Gminny Ośrodek Kultury w Kobylance</t>
  </si>
  <si>
    <t>2</t>
  </si>
  <si>
    <t>Gminna Biblioteka Publiczna w Kobylance</t>
  </si>
  <si>
    <t>Dotacje celowe
udzielone z budżetu Gminy Kobylanka
na zadania własne gminy realizowane przez podmioty należące
do sektora finansów publicznych w 2009 r.</t>
  </si>
  <si>
    <t>Nazwa zadania</t>
  </si>
  <si>
    <t xml:space="preserve">Kwota dotacji </t>
  </si>
  <si>
    <t>Połączenie komunikacyjne w ramach linii autobusowych Nr 4 i 5</t>
  </si>
  <si>
    <t>Dotacje celowe
udzielone z budżetu Gminy Kobylanka
na zadania własne gminy realizowane przez podmioty 
nienależące do sektora finansów publicznych w 2009 r.</t>
  </si>
  <si>
    <t>Program Wsparcia Rolnictwa w Zakresie Ochrony Środowiska w Gminie Kobylanka</t>
  </si>
  <si>
    <t>Bezpieczeństwo i ochrona przeciwpożarowa Gminy Kobylanka</t>
  </si>
  <si>
    <t>Zadania w zakresie edukacyjnej opieki wychowawczej dla dzieci w Gminie Kobylanka</t>
  </si>
  <si>
    <t>Gminny Festyn z okazji Dnia Dziecka wraz z Okręgowymi Zawodami w Skokach przez Przeszkody</t>
  </si>
  <si>
    <t>Program świetlic środowiskowych „Stokrotka”</t>
  </si>
  <si>
    <t>Upowszechnianie kultury fizycznej w zakresie piłki nożnej w miejscowościach Gminy Kobylanka</t>
  </si>
  <si>
    <t>Upowszechnianie kultury fizycznej w zakresie żeglarstwa w miejscowościach Gminy Kobylanka</t>
  </si>
  <si>
    <r>
      <t>Dochody i wydatki
budżetu Gminy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Kobylanka
związane z realizacją zadań z zakresu administracji rządowej i innych zadań zleconych odrębnymi ustawami
w 2009 r.</t>
    </r>
  </si>
  <si>
    <t>Dotacje
ogółem</t>
  </si>
  <si>
    <t>Wydatki
ogółem
(6+10)</t>
  </si>
  <si>
    <t>Wydatki
bieżące</t>
  </si>
  <si>
    <t>Wydatki
majątkowe</t>
  </si>
  <si>
    <t>wynagro-
dzenia</t>
  </si>
  <si>
    <t>pochodne od 
wynagrodzeń</t>
  </si>
  <si>
    <t>dotacje</t>
  </si>
  <si>
    <t>Wydatki jednostek pomocniczych
Gminy Kobylanka
w 2009 r.</t>
  </si>
  <si>
    <t>Nazwa jednostki pomocniczej</t>
  </si>
  <si>
    <t>Kwota</t>
  </si>
  <si>
    <t>Sołectwo Bielkowo</t>
  </si>
  <si>
    <t>Sołectwo Cisewo</t>
  </si>
  <si>
    <t>Sołectwo Jęczydół</t>
  </si>
  <si>
    <t>Sołectwo Kobylanka</t>
  </si>
  <si>
    <t>Sołectwo Kunowo</t>
  </si>
  <si>
    <t>Sołectwo Morzyczyn – Zieleniewo</t>
  </si>
  <si>
    <t>Sołectwo Motaniec</t>
  </si>
  <si>
    <t>Sołectwo Niedźwiedź</t>
  </si>
  <si>
    <t>Sołectwo Rekowo</t>
  </si>
  <si>
    <t>Sołectwo Reptowo</t>
  </si>
  <si>
    <t>0490</t>
  </si>
  <si>
    <t>75814</t>
  </si>
  <si>
    <t>6208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</si>
  <si>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</si>
  <si>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</si>
  <si>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Wpływy z innych lokalnych opłat pobieranych przez jednostki samorządu terytorialnego na podstawie odrębnych ustaw</t>
  </si>
  <si>
    <t>Dotacje rozwojowe</t>
  </si>
  <si>
    <t>Rekompensata pieniężna za czas służby przekraczający normy dla policjantów pełniących służbę na rzecz Komendy Powiatowej Policji w Stargardzie Szczecińskim, z  przeznaczeniem na wykonanie służb patrolowych na terenie Gminy Kobylanka oraz inne wydatki z tym związane</t>
  </si>
  <si>
    <t>Pokrycie kosztów dotacji na zapewnienie edukacyjnej opieki wychowawczej dla dzieci zamieszkałych na terenie Gminy Kobylanka</t>
  </si>
  <si>
    <t>2009</t>
  </si>
  <si>
    <t>Budowa drogi gminnej Motaniec - Niedźwiedź DG-450003Z</t>
  </si>
  <si>
    <t>Modernizacja ulicy Ks.Głogowskiego w Kobylance</t>
  </si>
  <si>
    <t>Modernizacja ulicy Jana Pawła II w Morzyczynie</t>
  </si>
  <si>
    <t>Modernizacja ulicy 3 Maja w Morzyczynie</t>
  </si>
  <si>
    <t>Modernizacja ulicy Słonecznej w Morzyczynie</t>
  </si>
  <si>
    <t>2007-2017</t>
  </si>
  <si>
    <t>Budowa dwóch budynków komunalnych w miejscowości Kobylanka</t>
  </si>
  <si>
    <t>2008-2013</t>
  </si>
  <si>
    <t>Budowa sieci gazyfikacyjnej w miejscowościach Cisewo, Jęczydół, Kunowo</t>
  </si>
  <si>
    <t>Budowa sieci kanalizacji sanitarnej w Gminie Kobylanka</t>
  </si>
  <si>
    <t>2009-2010</t>
  </si>
  <si>
    <t>Budowa sieci wodno-kanalizacyjnej w ulicy Jeziornej w Kobylance</t>
  </si>
  <si>
    <t>Budowa sieci wodno-kanalizacyjnej w ulicy Długiej w Morzyczynie</t>
  </si>
  <si>
    <t>Budowa sieci wodociągowej w Reptowie</t>
  </si>
  <si>
    <t>Modernizacja świetlicy wiejskiej w miejscowości Reptowo</t>
  </si>
  <si>
    <t>2008 – 2017</t>
  </si>
  <si>
    <t>2009-2011</t>
  </si>
  <si>
    <t>Budowa boiska ze sztuczną nawierzchnią w Kobylance</t>
  </si>
  <si>
    <t>Euroboisko w ramach program Orlik 2012</t>
  </si>
  <si>
    <t>Nazwa Programu</t>
  </si>
  <si>
    <t>Regionalny Program Operacyjny WZ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</si>
  <si>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</si>
  <si>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</si>
  <si>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</si>
  <si>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</si>
  <si>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</si>
  <si>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</si>
  <si>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</si>
  <si>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</si>
  <si>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</si>
  <si>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</si>
  <si>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</si>
  <si>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</si>
  <si>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</si>
  <si>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</si>
  <si>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</si>
  <si>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</si>
  <si>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</si>
  <si>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</si>
  <si>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</si>
  <si>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</si>
  <si>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Limity wydatków 
Gminy Kobylanka
na projekty planowane do realizacji w ramach poszczególnych programów operacyjnych w latach 2009 i kolejnych</t>
  </si>
  <si>
    <t>Plan
na 2009 r.</t>
  </si>
  <si>
    <t>Załącznik Nr 1
do uchwały Nr XXVIII/192/08
Rady Gminy Kobylanka</t>
  </si>
  <si>
    <t>Załącznik Nr 2
do uchwały Nr XXVIII/192/08
Rady Gminy Kobylanka</t>
  </si>
  <si>
    <t>85195</t>
  </si>
  <si>
    <t>Kwota
2009 r.</t>
  </si>
  <si>
    <t>Załącznik Nr 3
do uchwały Nr XXVIII/192/08
Rady Gminy Kobylanka</t>
  </si>
  <si>
    <t>Załącznik Nr 9
do uchwały Nr XXVIII/192/08
Rady Gminy Kobylanka</t>
  </si>
  <si>
    <t>Załącznik Nr 4
do uchwały Nr XXVIII/192/08
Rady Gminy Kobylanka</t>
  </si>
  <si>
    <t>Załącznik Nr 5
do uchwały Nr XXVIII/192/08
Rady Gminy Kobylanka</t>
  </si>
  <si>
    <t>Załącznik Nr 6
do uchwały Nr XXVIII/192/08
Rady Gminy Kobylanka</t>
  </si>
  <si>
    <t>Załącznik Nr 7
do uchwały Nr XXVIII/192/08
Rady Gminy Kobylanka</t>
  </si>
  <si>
    <t>Załącznik Nr 8
do uchwały Nr XXVIII/192/08
Rady Gminy
Kobylanka</t>
  </si>
  <si>
    <t>Załącznik Nr 10
do uchwały Nr XXVIII/192/08
Rady Gminy Kobylanka</t>
  </si>
  <si>
    <t>Załącznik Nr 11
do uchwały Nr XXVIII/192/08
Rady Gminy Kobylanka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</si>
</sst>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color indexed="10"/>
      <name val="Arial"/>
      <family val="2"/>
    </font>
    <font>
      <b/>
      <sz val="14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6" borderId="0" applyNumberFormat="0" applyBorder="0" applyAlignment="0" applyProtection="0"/>
    <xf numFmtId="164" fontId="26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2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165" fontId="26" fillId="0" borderId="0" applyFill="0" applyBorder="0" applyAlignment="0" applyProtection="0"/>
    <xf numFmtId="42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right"/>
    </xf>
    <xf numFmtId="0" fontId="22" fillId="11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vertical="top" wrapText="1"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top" wrapText="1"/>
    </xf>
    <xf numFmtId="0" fontId="25" fillId="0" borderId="0" xfId="0" applyFont="1" applyAlignment="1">
      <alignment horizontal="left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top" wrapText="1"/>
    </xf>
    <xf numFmtId="3" fontId="25" fillId="0" borderId="10" xfId="0" applyNumberFormat="1" applyFont="1" applyBorder="1" applyAlignment="1">
      <alignment horizontal="right" vertical="center" wrapText="1"/>
    </xf>
    <xf numFmtId="3" fontId="25" fillId="0" borderId="10" xfId="42" applyNumberFormat="1" applyFont="1" applyFill="1" applyBorder="1" applyAlignment="1" applyProtection="1">
      <alignment vertical="center" wrapText="1"/>
      <protection/>
    </xf>
    <xf numFmtId="3" fontId="25" fillId="0" borderId="10" xfId="42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top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 horizontal="justify"/>
    </xf>
    <xf numFmtId="49" fontId="24" fillId="0" borderId="10" xfId="0" applyNumberFormat="1" applyFont="1" applyBorder="1" applyAlignment="1">
      <alignment vertical="top" wrapText="1"/>
    </xf>
    <xf numFmtId="3" fontId="24" fillId="0" borderId="10" xfId="0" applyNumberFormat="1" applyFont="1" applyBorder="1" applyAlignment="1">
      <alignment horizontal="righ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justify"/>
    </xf>
    <xf numFmtId="0" fontId="25" fillId="0" borderId="10" xfId="0" applyFont="1" applyBorder="1" applyAlignment="1">
      <alignment horizontal="left" wrapText="1"/>
    </xf>
    <xf numFmtId="3" fontId="0" fillId="0" borderId="0" xfId="0" applyNumberFormat="1" applyAlignment="1">
      <alignment vertical="center"/>
    </xf>
    <xf numFmtId="3" fontId="19" fillId="0" borderId="0" xfId="0" applyNumberFormat="1" applyFont="1" applyAlignment="1">
      <alignment vertical="top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/>
    </xf>
    <xf numFmtId="3" fontId="21" fillId="0" borderId="0" xfId="0" applyNumberFormat="1" applyFont="1" applyAlignment="1">
      <alignment horizontal="right"/>
    </xf>
    <xf numFmtId="0" fontId="30" fillId="11" borderId="10" xfId="0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 wrapText="1"/>
    </xf>
    <xf numFmtId="3" fontId="30" fillId="11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8" fillId="11" borderId="10" xfId="0" applyFont="1" applyFill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0" fontId="27" fillId="11" borderId="10" xfId="0" applyFont="1" applyFill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8" fillId="19" borderId="10" xfId="0" applyFont="1" applyFill="1" applyBorder="1" applyAlignment="1">
      <alignment vertical="center" wrapText="1"/>
    </xf>
    <xf numFmtId="3" fontId="24" fillId="19" borderId="10" xfId="0" applyNumberFormat="1" applyFont="1" applyFill="1" applyBorder="1" applyAlignment="1">
      <alignment vertical="center" wrapText="1"/>
    </xf>
    <xf numFmtId="0" fontId="27" fillId="19" borderId="10" xfId="0" applyFont="1" applyFill="1" applyBorder="1" applyAlignment="1">
      <alignment vertical="center" wrapText="1"/>
    </xf>
    <xf numFmtId="3" fontId="25" fillId="19" borderId="1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33" fillId="11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30" fillId="11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vertical="center" wrapText="1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3" fontId="2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3" fontId="27" fillId="0" borderId="0" xfId="0" applyNumberFormat="1" applyFont="1" applyAlignment="1">
      <alignment/>
    </xf>
    <xf numFmtId="0" fontId="34" fillId="0" borderId="0" xfId="0" applyFont="1" applyAlignment="1">
      <alignment vertical="center"/>
    </xf>
    <xf numFmtId="0" fontId="35" fillId="11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vertical="center" wrapText="1"/>
    </xf>
    <xf numFmtId="3" fontId="25" fillId="0" borderId="10" xfId="58" applyNumberFormat="1" applyFont="1" applyFill="1" applyBorder="1" applyAlignment="1" applyProtection="1">
      <alignment vertical="center" wrapText="1"/>
      <protection/>
    </xf>
    <xf numFmtId="3" fontId="24" fillId="0" borderId="1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25" fillId="0" borderId="0" xfId="0" applyFont="1" applyAlignment="1">
      <alignment horizontal="justify"/>
    </xf>
    <xf numFmtId="3" fontId="24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28" fillId="20" borderId="10" xfId="0" applyFont="1" applyFill="1" applyBorder="1" applyAlignment="1">
      <alignment vertical="center" wrapText="1"/>
    </xf>
    <xf numFmtId="0" fontId="27" fillId="20" borderId="10" xfId="0" applyFont="1" applyFill="1" applyBorder="1" applyAlignment="1">
      <alignment vertical="center" wrapText="1"/>
    </xf>
    <xf numFmtId="0" fontId="28" fillId="11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49" fontId="28" fillId="19" borderId="10" xfId="0" applyNumberFormat="1" applyFont="1" applyFill="1" applyBorder="1" applyAlignment="1">
      <alignment horizontal="center" vertical="center" wrapText="1"/>
    </xf>
    <xf numFmtId="3" fontId="28" fillId="19" borderId="10" xfId="0" applyNumberFormat="1" applyFont="1" applyFill="1" applyBorder="1" applyAlignment="1">
      <alignment horizontal="center" vertical="center" wrapText="1"/>
    </xf>
    <xf numFmtId="49" fontId="22" fillId="11" borderId="10" xfId="0" applyNumberFormat="1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showGridLines="0" defaultGridColor="0" zoomScale="95" zoomScaleNormal="95" zoomScalePageLayoutView="0" colorId="15" workbookViewId="0" topLeftCell="A1">
      <selection activeCell="A2" sqref="A2:G2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35.75390625" style="0" customWidth="1"/>
    <col min="5" max="5" width="18.00390625" style="1" customWidth="1"/>
    <col min="6" max="7" width="18.00390625" style="2" customWidth="1"/>
  </cols>
  <sheetData>
    <row r="1" spans="6:7" ht="48.75" customHeight="1">
      <c r="F1" s="139" t="s">
        <v>390</v>
      </c>
      <c r="G1" s="139"/>
    </row>
    <row r="2" spans="1:7" ht="42" customHeight="1">
      <c r="A2" s="140" t="s">
        <v>0</v>
      </c>
      <c r="B2" s="140"/>
      <c r="C2" s="140"/>
      <c r="D2" s="140"/>
      <c r="E2" s="140"/>
      <c r="F2" s="140"/>
      <c r="G2" s="140"/>
    </row>
    <row r="3" spans="1:7" ht="9.75" customHeight="1">
      <c r="A3" s="3"/>
      <c r="B3" s="3"/>
      <c r="C3" s="3"/>
      <c r="D3" s="3"/>
      <c r="E3" s="4"/>
      <c r="F3" s="3"/>
      <c r="G3" s="5" t="s">
        <v>1</v>
      </c>
    </row>
    <row r="4" spans="1:7" s="7" customFormat="1" ht="15" customHeight="1">
      <c r="A4" s="141" t="s">
        <v>2</v>
      </c>
      <c r="B4" s="141" t="s">
        <v>3</v>
      </c>
      <c r="C4" s="141" t="s">
        <v>4</v>
      </c>
      <c r="D4" s="141" t="s">
        <v>5</v>
      </c>
      <c r="E4" s="141" t="s">
        <v>389</v>
      </c>
      <c r="F4" s="141" t="s">
        <v>6</v>
      </c>
      <c r="G4" s="141"/>
    </row>
    <row r="5" spans="1:7" s="8" customFormat="1" ht="51" customHeight="1">
      <c r="A5" s="141"/>
      <c r="B5" s="141"/>
      <c r="C5" s="141"/>
      <c r="D5" s="141"/>
      <c r="E5" s="141"/>
      <c r="F5" s="6" t="s">
        <v>7</v>
      </c>
      <c r="G5" s="6" t="s">
        <v>8</v>
      </c>
    </row>
    <row r="6" spans="1:7" s="12" customFormat="1" ht="12">
      <c r="A6" s="9">
        <v>600</v>
      </c>
      <c r="B6" s="9"/>
      <c r="C6" s="9"/>
      <c r="D6" s="10" t="s">
        <v>9</v>
      </c>
      <c r="E6" s="11">
        <f>SUM(E7)</f>
        <v>725000</v>
      </c>
      <c r="F6" s="11">
        <f>SUM(F7)</f>
        <v>0</v>
      </c>
      <c r="G6" s="11">
        <f>SUM(G7)</f>
        <v>725000</v>
      </c>
    </row>
    <row r="7" spans="1:7" s="16" customFormat="1" ht="12">
      <c r="A7" s="13"/>
      <c r="B7" s="13">
        <v>60016</v>
      </c>
      <c r="C7" s="13"/>
      <c r="D7" s="14" t="s">
        <v>10</v>
      </c>
      <c r="E7" s="15">
        <f>SUM(E8:E8)</f>
        <v>725000</v>
      </c>
      <c r="F7" s="15"/>
      <c r="G7" s="15">
        <f>SUM(G8:G8)</f>
        <v>725000</v>
      </c>
    </row>
    <row r="8" spans="1:7" s="22" customFormat="1" ht="74.25" customHeight="1">
      <c r="A8" s="17"/>
      <c r="B8" s="17"/>
      <c r="C8" s="17" t="s">
        <v>340</v>
      </c>
      <c r="D8" s="18" t="s">
        <v>341</v>
      </c>
      <c r="E8" s="19">
        <v>725000</v>
      </c>
      <c r="F8" s="20">
        <v>0</v>
      </c>
      <c r="G8" s="21">
        <v>725000</v>
      </c>
    </row>
    <row r="9" spans="1:7" s="26" customFormat="1" ht="12">
      <c r="A9" s="23" t="s">
        <v>11</v>
      </c>
      <c r="B9" s="23"/>
      <c r="C9" s="23"/>
      <c r="D9" s="24" t="s">
        <v>12</v>
      </c>
      <c r="E9" s="25">
        <f>SUM(E10)</f>
        <v>1582000</v>
      </c>
      <c r="F9" s="25">
        <f>SUM(F10)</f>
        <v>82000</v>
      </c>
      <c r="G9" s="25">
        <f>SUM(G10)</f>
        <v>1500000</v>
      </c>
    </row>
    <row r="10" spans="1:7" s="22" customFormat="1" ht="12">
      <c r="A10" s="17"/>
      <c r="B10" s="17" t="s">
        <v>13</v>
      </c>
      <c r="C10" s="17"/>
      <c r="D10" s="27" t="s">
        <v>14</v>
      </c>
      <c r="E10" s="19">
        <f>SUM(E11:E13)</f>
        <v>1582000</v>
      </c>
      <c r="F10" s="19">
        <f>SUM(F11:F13)</f>
        <v>82000</v>
      </c>
      <c r="G10" s="19">
        <f>SUM(G11:G13)</f>
        <v>1500000</v>
      </c>
    </row>
    <row r="11" spans="1:7" s="22" customFormat="1" ht="24">
      <c r="A11" s="17"/>
      <c r="B11" s="17"/>
      <c r="C11" s="17" t="s">
        <v>15</v>
      </c>
      <c r="D11" s="18" t="s">
        <v>16</v>
      </c>
      <c r="E11" s="19">
        <v>12000</v>
      </c>
      <c r="F11" s="20">
        <v>12000</v>
      </c>
      <c r="G11" s="20">
        <v>0</v>
      </c>
    </row>
    <row r="12" spans="1:7" s="22" customFormat="1" ht="62.25" customHeight="1">
      <c r="A12" s="17"/>
      <c r="B12" s="17"/>
      <c r="C12" s="17" t="s">
        <v>17</v>
      </c>
      <c r="D12" s="18" t="s">
        <v>18</v>
      </c>
      <c r="E12" s="19">
        <v>70000</v>
      </c>
      <c r="F12" s="20">
        <v>70000</v>
      </c>
      <c r="G12" s="20">
        <v>0</v>
      </c>
    </row>
    <row r="13" spans="1:7" s="22" customFormat="1" ht="23.25" customHeight="1">
      <c r="A13" s="17"/>
      <c r="B13" s="17"/>
      <c r="C13" s="17" t="s">
        <v>19</v>
      </c>
      <c r="D13" s="18" t="s">
        <v>20</v>
      </c>
      <c r="E13" s="19">
        <v>1500000</v>
      </c>
      <c r="F13" s="20">
        <v>0</v>
      </c>
      <c r="G13" s="20">
        <v>1500000</v>
      </c>
    </row>
    <row r="14" spans="1:7" s="26" customFormat="1" ht="12">
      <c r="A14" s="23" t="s">
        <v>21</v>
      </c>
      <c r="B14" s="23"/>
      <c r="C14" s="23"/>
      <c r="D14" s="24" t="s">
        <v>22</v>
      </c>
      <c r="E14" s="25">
        <f aca="true" t="shared" si="0" ref="E14:G15">SUM(E15)</f>
        <v>6000</v>
      </c>
      <c r="F14" s="25">
        <f t="shared" si="0"/>
        <v>6000</v>
      </c>
      <c r="G14" s="25">
        <f t="shared" si="0"/>
        <v>0</v>
      </c>
    </row>
    <row r="15" spans="1:7" s="22" customFormat="1" ht="12">
      <c r="A15" s="17"/>
      <c r="B15" s="17" t="s">
        <v>23</v>
      </c>
      <c r="C15" s="17"/>
      <c r="D15" s="27" t="s">
        <v>24</v>
      </c>
      <c r="E15" s="19">
        <f t="shared" si="0"/>
        <v>6000</v>
      </c>
      <c r="F15" s="19">
        <f t="shared" si="0"/>
        <v>6000</v>
      </c>
      <c r="G15" s="19">
        <f t="shared" si="0"/>
        <v>0</v>
      </c>
    </row>
    <row r="16" spans="1:7" s="22" customFormat="1" ht="12">
      <c r="A16" s="17"/>
      <c r="B16" s="17"/>
      <c r="C16" s="17" t="s">
        <v>25</v>
      </c>
      <c r="D16" s="28" t="s">
        <v>26</v>
      </c>
      <c r="E16" s="19">
        <v>6000</v>
      </c>
      <c r="F16" s="20">
        <v>6000</v>
      </c>
      <c r="G16" s="20">
        <v>0</v>
      </c>
    </row>
    <row r="17" spans="1:7" s="26" customFormat="1" ht="12">
      <c r="A17" s="23" t="s">
        <v>27</v>
      </c>
      <c r="B17" s="23"/>
      <c r="C17" s="23"/>
      <c r="D17" s="24" t="s">
        <v>28</v>
      </c>
      <c r="E17" s="25">
        <f>SUM(E18,E20)</f>
        <v>74600</v>
      </c>
      <c r="F17" s="25">
        <f>SUM(F18,F20)</f>
        <v>74600</v>
      </c>
      <c r="G17" s="25">
        <f>SUM(G18,G20)</f>
        <v>0</v>
      </c>
    </row>
    <row r="18" spans="1:7" s="22" customFormat="1" ht="12">
      <c r="A18" s="17"/>
      <c r="B18" s="17" t="s">
        <v>29</v>
      </c>
      <c r="C18" s="17"/>
      <c r="D18" s="27" t="s">
        <v>30</v>
      </c>
      <c r="E18" s="19">
        <f>SUM(E19)</f>
        <v>60600</v>
      </c>
      <c r="F18" s="19">
        <f>SUM(F19)</f>
        <v>60600</v>
      </c>
      <c r="G18" s="19">
        <f>SUM(G19)</f>
        <v>0</v>
      </c>
    </row>
    <row r="19" spans="1:7" s="22" customFormat="1" ht="60">
      <c r="A19" s="17"/>
      <c r="B19" s="17"/>
      <c r="C19" s="17" t="s">
        <v>31</v>
      </c>
      <c r="D19" s="18" t="s">
        <v>32</v>
      </c>
      <c r="E19" s="19">
        <v>60600</v>
      </c>
      <c r="F19" s="20">
        <v>60600</v>
      </c>
      <c r="G19" s="20">
        <v>0</v>
      </c>
    </row>
    <row r="20" spans="1:7" s="22" customFormat="1" ht="16.5" customHeight="1">
      <c r="A20" s="17"/>
      <c r="B20" s="17" t="s">
        <v>33</v>
      </c>
      <c r="C20" s="17"/>
      <c r="D20" s="27" t="s">
        <v>34</v>
      </c>
      <c r="E20" s="19">
        <f>SUM(E21:E22)</f>
        <v>14000</v>
      </c>
      <c r="F20" s="19">
        <f>SUM(F21:F22)</f>
        <v>14000</v>
      </c>
      <c r="G20" s="19">
        <f>SUM(G21:G22)</f>
        <v>0</v>
      </c>
    </row>
    <row r="21" spans="1:7" s="22" customFormat="1" ht="36.75" customHeight="1">
      <c r="A21" s="17"/>
      <c r="B21" s="17"/>
      <c r="C21" s="17" t="s">
        <v>337</v>
      </c>
      <c r="D21" s="27" t="s">
        <v>342</v>
      </c>
      <c r="E21" s="19">
        <v>7000</v>
      </c>
      <c r="F21" s="19">
        <v>7000</v>
      </c>
      <c r="G21" s="19">
        <v>0</v>
      </c>
    </row>
    <row r="22" spans="1:7" s="22" customFormat="1" ht="12">
      <c r="A22" s="17"/>
      <c r="B22" s="17"/>
      <c r="C22" s="17" t="s">
        <v>25</v>
      </c>
      <c r="D22" s="28" t="s">
        <v>26</v>
      </c>
      <c r="E22" s="19">
        <v>7000</v>
      </c>
      <c r="F22" s="20">
        <v>7000</v>
      </c>
      <c r="G22" s="20">
        <v>0</v>
      </c>
    </row>
    <row r="23" spans="1:7" s="26" customFormat="1" ht="36">
      <c r="A23" s="23" t="s">
        <v>37</v>
      </c>
      <c r="B23" s="23"/>
      <c r="C23" s="23"/>
      <c r="D23" s="29" t="s">
        <v>38</v>
      </c>
      <c r="E23" s="25">
        <f aca="true" t="shared" si="1" ref="E23:G24">SUM(E24)</f>
        <v>600</v>
      </c>
      <c r="F23" s="25">
        <f t="shared" si="1"/>
        <v>600</v>
      </c>
      <c r="G23" s="25">
        <f t="shared" si="1"/>
        <v>0</v>
      </c>
    </row>
    <row r="24" spans="1:7" s="22" customFormat="1" ht="24">
      <c r="A24" s="17"/>
      <c r="B24" s="17" t="s">
        <v>39</v>
      </c>
      <c r="C24" s="17"/>
      <c r="D24" s="18" t="s">
        <v>40</v>
      </c>
      <c r="E24" s="19">
        <f t="shared" si="1"/>
        <v>600</v>
      </c>
      <c r="F24" s="19">
        <f t="shared" si="1"/>
        <v>600</v>
      </c>
      <c r="G24" s="19">
        <f t="shared" si="1"/>
        <v>0</v>
      </c>
    </row>
    <row r="25" spans="1:7" s="22" customFormat="1" ht="48.75" customHeight="1">
      <c r="A25" s="17"/>
      <c r="B25" s="17"/>
      <c r="C25" s="17" t="s">
        <v>31</v>
      </c>
      <c r="D25" s="18" t="s">
        <v>32</v>
      </c>
      <c r="E25" s="19">
        <v>600</v>
      </c>
      <c r="F25" s="20">
        <v>600</v>
      </c>
      <c r="G25" s="20">
        <v>0</v>
      </c>
    </row>
    <row r="26" spans="1:7" s="26" customFormat="1" ht="48">
      <c r="A26" s="23" t="s">
        <v>41</v>
      </c>
      <c r="B26" s="23"/>
      <c r="C26" s="23"/>
      <c r="D26" s="29" t="s">
        <v>42</v>
      </c>
      <c r="E26" s="25">
        <f>SUM(E27,E29,E35,E43,E47)</f>
        <v>8625433</v>
      </c>
      <c r="F26" s="25">
        <f>SUM(F27,F29,F35,F43,F47)</f>
        <v>8625433</v>
      </c>
      <c r="G26" s="25">
        <f>SUM(G27,G29,G35,G43,G47)</f>
        <v>0</v>
      </c>
    </row>
    <row r="27" spans="1:7" s="22" customFormat="1" ht="24">
      <c r="A27" s="17"/>
      <c r="B27" s="17" t="s">
        <v>43</v>
      </c>
      <c r="C27" s="17"/>
      <c r="D27" s="18" t="s">
        <v>44</v>
      </c>
      <c r="E27" s="19">
        <f>SUM(E28)</f>
        <v>10000</v>
      </c>
      <c r="F27" s="19">
        <f>SUM(F28)</f>
        <v>10000</v>
      </c>
      <c r="G27" s="19">
        <f>SUM(G28)</f>
        <v>0</v>
      </c>
    </row>
    <row r="28" spans="1:7" s="22" customFormat="1" ht="36">
      <c r="A28" s="17"/>
      <c r="B28" s="17"/>
      <c r="C28" s="17" t="s">
        <v>45</v>
      </c>
      <c r="D28" s="18" t="s">
        <v>46</v>
      </c>
      <c r="E28" s="19">
        <v>10000</v>
      </c>
      <c r="F28" s="20">
        <v>10000</v>
      </c>
      <c r="G28" s="20">
        <v>0</v>
      </c>
    </row>
    <row r="29" spans="1:7" s="22" customFormat="1" ht="50.25" customHeight="1">
      <c r="A29" s="17"/>
      <c r="B29" s="17" t="s">
        <v>47</v>
      </c>
      <c r="C29" s="17"/>
      <c r="D29" s="18" t="s">
        <v>48</v>
      </c>
      <c r="E29" s="19">
        <f>SUM(E30:E34)</f>
        <v>4014151</v>
      </c>
      <c r="F29" s="19">
        <f>SUM(F30:F34)</f>
        <v>4014151</v>
      </c>
      <c r="G29" s="19">
        <f>SUM(G30:G34)</f>
        <v>0</v>
      </c>
    </row>
    <row r="30" spans="1:7" s="22" customFormat="1" ht="12">
      <c r="A30" s="17"/>
      <c r="B30" s="17"/>
      <c r="C30" s="17" t="s">
        <v>49</v>
      </c>
      <c r="D30" s="18" t="s">
        <v>50</v>
      </c>
      <c r="E30" s="19">
        <v>3626096</v>
      </c>
      <c r="F30" s="20">
        <v>3626096</v>
      </c>
      <c r="G30" s="20">
        <v>0</v>
      </c>
    </row>
    <row r="31" spans="1:7" s="22" customFormat="1" ht="12">
      <c r="A31" s="17"/>
      <c r="B31" s="17"/>
      <c r="C31" s="17" t="s">
        <v>51</v>
      </c>
      <c r="D31" s="28" t="s">
        <v>52</v>
      </c>
      <c r="E31" s="19">
        <v>50197</v>
      </c>
      <c r="F31" s="20">
        <v>50197</v>
      </c>
      <c r="G31" s="20">
        <v>0</v>
      </c>
    </row>
    <row r="32" spans="1:7" s="22" customFormat="1" ht="12">
      <c r="A32" s="17"/>
      <c r="B32" s="17"/>
      <c r="C32" s="17" t="s">
        <v>53</v>
      </c>
      <c r="D32" s="28" t="s">
        <v>54</v>
      </c>
      <c r="E32" s="19">
        <v>147858</v>
      </c>
      <c r="F32" s="20">
        <v>147858</v>
      </c>
      <c r="G32" s="20">
        <v>0</v>
      </c>
    </row>
    <row r="33" spans="1:7" s="22" customFormat="1" ht="12">
      <c r="A33" s="17"/>
      <c r="B33" s="17"/>
      <c r="C33" s="17" t="s">
        <v>55</v>
      </c>
      <c r="D33" s="28" t="s">
        <v>56</v>
      </c>
      <c r="E33" s="19">
        <v>40000</v>
      </c>
      <c r="F33" s="20">
        <v>40000</v>
      </c>
      <c r="G33" s="20">
        <v>0</v>
      </c>
    </row>
    <row r="34" spans="1:7" s="22" customFormat="1" ht="12">
      <c r="A34" s="17"/>
      <c r="B34" s="17"/>
      <c r="C34" s="17" t="s">
        <v>57</v>
      </c>
      <c r="D34" s="28" t="s">
        <v>58</v>
      </c>
      <c r="E34" s="19">
        <v>150000</v>
      </c>
      <c r="F34" s="20">
        <v>150000</v>
      </c>
      <c r="G34" s="20">
        <v>0</v>
      </c>
    </row>
    <row r="35" spans="1:7" s="22" customFormat="1" ht="49.5" customHeight="1">
      <c r="A35" s="17"/>
      <c r="B35" s="17" t="s">
        <v>59</v>
      </c>
      <c r="C35" s="17"/>
      <c r="D35" s="18" t="s">
        <v>60</v>
      </c>
      <c r="E35" s="19">
        <f>SUM(E36:E42)</f>
        <v>1379577</v>
      </c>
      <c r="F35" s="19">
        <f>SUM(F36:F42)</f>
        <v>1379577</v>
      </c>
      <c r="G35" s="19">
        <f>SUM(G36:G42)</f>
        <v>0</v>
      </c>
    </row>
    <row r="36" spans="1:7" s="22" customFormat="1" ht="12">
      <c r="A36" s="17"/>
      <c r="B36" s="17"/>
      <c r="C36" s="17" t="s">
        <v>49</v>
      </c>
      <c r="D36" s="18" t="s">
        <v>50</v>
      </c>
      <c r="E36" s="19">
        <v>963899</v>
      </c>
      <c r="F36" s="20">
        <v>963899</v>
      </c>
      <c r="G36" s="20">
        <v>0</v>
      </c>
    </row>
    <row r="37" spans="1:7" s="22" customFormat="1" ht="12">
      <c r="A37" s="17"/>
      <c r="B37" s="17"/>
      <c r="C37" s="17" t="s">
        <v>51</v>
      </c>
      <c r="D37" s="28" t="s">
        <v>52</v>
      </c>
      <c r="E37" s="19">
        <v>228678</v>
      </c>
      <c r="F37" s="20">
        <v>228678</v>
      </c>
      <c r="G37" s="20">
        <v>0</v>
      </c>
    </row>
    <row r="38" spans="1:7" s="22" customFormat="1" ht="12">
      <c r="A38" s="17"/>
      <c r="B38" s="17"/>
      <c r="C38" s="17" t="s">
        <v>55</v>
      </c>
      <c r="D38" s="28" t="s">
        <v>56</v>
      </c>
      <c r="E38" s="19">
        <v>10000</v>
      </c>
      <c r="F38" s="20">
        <v>10000</v>
      </c>
      <c r="G38" s="20">
        <v>0</v>
      </c>
    </row>
    <row r="39" spans="1:7" s="22" customFormat="1" ht="12">
      <c r="A39" s="17"/>
      <c r="B39" s="17"/>
      <c r="C39" s="17" t="s">
        <v>61</v>
      </c>
      <c r="D39" s="28" t="s">
        <v>62</v>
      </c>
      <c r="E39" s="19">
        <v>25000</v>
      </c>
      <c r="F39" s="20">
        <v>25000</v>
      </c>
      <c r="G39" s="20">
        <v>0</v>
      </c>
    </row>
    <row r="40" spans="1:7" s="22" customFormat="1" ht="12">
      <c r="A40" s="17"/>
      <c r="B40" s="17"/>
      <c r="C40" s="17" t="s">
        <v>63</v>
      </c>
      <c r="D40" s="28" t="s">
        <v>64</v>
      </c>
      <c r="E40" s="19">
        <v>500</v>
      </c>
      <c r="F40" s="20">
        <v>500</v>
      </c>
      <c r="G40" s="20">
        <v>0</v>
      </c>
    </row>
    <row r="41" spans="1:7" s="22" customFormat="1" ht="12">
      <c r="A41" s="17"/>
      <c r="B41" s="17"/>
      <c r="C41" s="17" t="s">
        <v>65</v>
      </c>
      <c r="D41" s="28" t="s">
        <v>66</v>
      </c>
      <c r="E41" s="19">
        <v>1500</v>
      </c>
      <c r="F41" s="20">
        <v>1500</v>
      </c>
      <c r="G41" s="20">
        <v>0</v>
      </c>
    </row>
    <row r="42" spans="1:7" s="22" customFormat="1" ht="12">
      <c r="A42" s="17"/>
      <c r="B42" s="17"/>
      <c r="C42" s="17" t="s">
        <v>57</v>
      </c>
      <c r="D42" s="28" t="s">
        <v>58</v>
      </c>
      <c r="E42" s="19">
        <v>150000</v>
      </c>
      <c r="F42" s="20">
        <v>150000</v>
      </c>
      <c r="G42" s="20">
        <v>0</v>
      </c>
    </row>
    <row r="43" spans="1:7" s="22" customFormat="1" ht="36">
      <c r="A43" s="17"/>
      <c r="B43" s="17" t="s">
        <v>67</v>
      </c>
      <c r="C43" s="17"/>
      <c r="D43" s="18" t="s">
        <v>68</v>
      </c>
      <c r="E43" s="19">
        <f>SUM(E44:E46)</f>
        <v>105500</v>
      </c>
      <c r="F43" s="19">
        <f>SUM(F44:F46)</f>
        <v>105500</v>
      </c>
      <c r="G43" s="19">
        <f>SUM(G44:G46)</f>
        <v>0</v>
      </c>
    </row>
    <row r="44" spans="1:7" s="22" customFormat="1" ht="12">
      <c r="A44" s="17"/>
      <c r="B44" s="17"/>
      <c r="C44" s="17" t="s">
        <v>69</v>
      </c>
      <c r="D44" s="28" t="s">
        <v>70</v>
      </c>
      <c r="E44" s="19">
        <v>18000</v>
      </c>
      <c r="F44" s="20">
        <v>18000</v>
      </c>
      <c r="G44" s="20">
        <v>0</v>
      </c>
    </row>
    <row r="45" spans="1:7" s="22" customFormat="1" ht="24">
      <c r="A45" s="17"/>
      <c r="B45" s="17"/>
      <c r="C45" s="17" t="s">
        <v>71</v>
      </c>
      <c r="D45" s="28" t="s">
        <v>72</v>
      </c>
      <c r="E45" s="19">
        <v>77500</v>
      </c>
      <c r="F45" s="20">
        <v>77500</v>
      </c>
      <c r="G45" s="20">
        <v>0</v>
      </c>
    </row>
    <row r="46" spans="1:7" s="22" customFormat="1" ht="39" customHeight="1">
      <c r="A46" s="17"/>
      <c r="B46" s="17"/>
      <c r="C46" s="17" t="s">
        <v>337</v>
      </c>
      <c r="D46" s="133" t="s">
        <v>342</v>
      </c>
      <c r="E46" s="19">
        <v>10000</v>
      </c>
      <c r="F46" s="20">
        <v>10000</v>
      </c>
      <c r="G46" s="20">
        <v>0</v>
      </c>
    </row>
    <row r="47" spans="1:7" s="22" customFormat="1" ht="24">
      <c r="A47" s="17"/>
      <c r="B47" s="17" t="s">
        <v>73</v>
      </c>
      <c r="C47" s="17"/>
      <c r="D47" s="18" t="s">
        <v>74</v>
      </c>
      <c r="E47" s="19">
        <f>SUM(E48:E49)</f>
        <v>3116205</v>
      </c>
      <c r="F47" s="19">
        <f>SUM(F48:F49)</f>
        <v>3116205</v>
      </c>
      <c r="G47" s="19">
        <f>SUM(G48:G49)</f>
        <v>0</v>
      </c>
    </row>
    <row r="48" spans="1:7" s="22" customFormat="1" ht="12">
      <c r="A48" s="17"/>
      <c r="B48" s="17"/>
      <c r="C48" s="17" t="s">
        <v>75</v>
      </c>
      <c r="D48" s="28" t="s">
        <v>76</v>
      </c>
      <c r="E48" s="19">
        <v>2656205</v>
      </c>
      <c r="F48" s="20">
        <v>2656205</v>
      </c>
      <c r="G48" s="20">
        <v>0</v>
      </c>
    </row>
    <row r="49" spans="1:7" s="22" customFormat="1" ht="12">
      <c r="A49" s="17"/>
      <c r="B49" s="17"/>
      <c r="C49" s="17" t="s">
        <v>77</v>
      </c>
      <c r="D49" s="28" t="s">
        <v>78</v>
      </c>
      <c r="E49" s="19">
        <v>460000</v>
      </c>
      <c r="F49" s="20">
        <v>460000</v>
      </c>
      <c r="G49" s="20">
        <v>0</v>
      </c>
    </row>
    <row r="50" spans="1:7" s="26" customFormat="1" ht="12">
      <c r="A50" s="23" t="s">
        <v>79</v>
      </c>
      <c r="B50" s="23"/>
      <c r="C50" s="23"/>
      <c r="D50" s="29" t="s">
        <v>80</v>
      </c>
      <c r="E50" s="25">
        <f>SUM(E51,E53)</f>
        <v>2414340</v>
      </c>
      <c r="F50" s="25">
        <f>SUM(F51,F53)</f>
        <v>2414340</v>
      </c>
      <c r="G50" s="25">
        <f>SUM(G51,G53)</f>
        <v>0</v>
      </c>
    </row>
    <row r="51" spans="1:7" s="22" customFormat="1" ht="24">
      <c r="A51" s="17"/>
      <c r="B51" s="17" t="s">
        <v>81</v>
      </c>
      <c r="C51" s="17"/>
      <c r="D51" s="18" t="s">
        <v>82</v>
      </c>
      <c r="E51" s="19">
        <f>SUM(E52)</f>
        <v>2409340</v>
      </c>
      <c r="F51" s="19">
        <f>SUM(F52)</f>
        <v>2409340</v>
      </c>
      <c r="G51" s="19">
        <f>SUM(G52)</f>
        <v>0</v>
      </c>
    </row>
    <row r="52" spans="1:7" s="22" customFormat="1" ht="12">
      <c r="A52" s="17"/>
      <c r="B52" s="17"/>
      <c r="C52" s="17" t="s">
        <v>83</v>
      </c>
      <c r="D52" s="28" t="s">
        <v>84</v>
      </c>
      <c r="E52" s="19">
        <v>2409340</v>
      </c>
      <c r="F52" s="20">
        <v>2409340</v>
      </c>
      <c r="G52" s="20">
        <v>0</v>
      </c>
    </row>
    <row r="53" spans="1:7" s="22" customFormat="1" ht="12">
      <c r="A53" s="17"/>
      <c r="B53" s="17" t="s">
        <v>338</v>
      </c>
      <c r="C53" s="17"/>
      <c r="D53" s="18" t="s">
        <v>86</v>
      </c>
      <c r="E53" s="19">
        <f>SUM(E54)</f>
        <v>5000</v>
      </c>
      <c r="F53" s="19">
        <f>SUM(F54)</f>
        <v>5000</v>
      </c>
      <c r="G53" s="19">
        <f>SUM(G54)</f>
        <v>0</v>
      </c>
    </row>
    <row r="54" spans="1:7" s="22" customFormat="1" ht="12">
      <c r="A54" s="17"/>
      <c r="B54" s="17"/>
      <c r="C54" s="17" t="s">
        <v>87</v>
      </c>
      <c r="D54" s="28" t="s">
        <v>88</v>
      </c>
      <c r="E54" s="19">
        <v>5000</v>
      </c>
      <c r="F54" s="20">
        <v>5000</v>
      </c>
      <c r="G54" s="20">
        <v>0</v>
      </c>
    </row>
    <row r="55" spans="1:7" s="26" customFormat="1" ht="12">
      <c r="A55" s="23" t="s">
        <v>89</v>
      </c>
      <c r="B55" s="23"/>
      <c r="C55" s="23"/>
      <c r="D55" s="24" t="s">
        <v>90</v>
      </c>
      <c r="E55" s="25">
        <f>SUM(E56,E58)</f>
        <v>762000</v>
      </c>
      <c r="F55" s="25">
        <f>SUM(F56,F58)</f>
        <v>12000</v>
      </c>
      <c r="G55" s="25">
        <f>SUM(G56,G58)</f>
        <v>750000</v>
      </c>
    </row>
    <row r="56" spans="1:7" s="22" customFormat="1" ht="12">
      <c r="A56" s="17"/>
      <c r="B56" s="17" t="s">
        <v>91</v>
      </c>
      <c r="C56" s="17"/>
      <c r="D56" s="27" t="s">
        <v>92</v>
      </c>
      <c r="E56" s="19">
        <f>SUM(E57)</f>
        <v>750000</v>
      </c>
      <c r="F56" s="19">
        <f>SUM(F57)</f>
        <v>0</v>
      </c>
      <c r="G56" s="19">
        <f>SUM(G57)</f>
        <v>750000</v>
      </c>
    </row>
    <row r="57" spans="1:7" s="22" customFormat="1" ht="12">
      <c r="A57" s="17"/>
      <c r="B57" s="17"/>
      <c r="C57" s="17" t="s">
        <v>339</v>
      </c>
      <c r="D57" s="18" t="s">
        <v>343</v>
      </c>
      <c r="E57" s="19">
        <v>750000</v>
      </c>
      <c r="F57" s="20">
        <v>0</v>
      </c>
      <c r="G57" s="20">
        <v>750000</v>
      </c>
    </row>
    <row r="58" spans="1:7" s="22" customFormat="1" ht="12">
      <c r="A58" s="17"/>
      <c r="B58" s="17" t="s">
        <v>93</v>
      </c>
      <c r="C58" s="17"/>
      <c r="D58" s="27" t="s">
        <v>94</v>
      </c>
      <c r="E58" s="19">
        <f>SUM(E59)</f>
        <v>12000</v>
      </c>
      <c r="F58" s="19">
        <f>SUM(F59)</f>
        <v>12000</v>
      </c>
      <c r="G58" s="19">
        <f>SUM(G59)</f>
        <v>0</v>
      </c>
    </row>
    <row r="59" spans="1:7" s="22" customFormat="1" ht="36">
      <c r="A59" s="17"/>
      <c r="B59" s="17"/>
      <c r="C59" s="17" t="s">
        <v>95</v>
      </c>
      <c r="D59" s="28" t="s">
        <v>96</v>
      </c>
      <c r="E59" s="19">
        <v>12000</v>
      </c>
      <c r="F59" s="20">
        <v>12000</v>
      </c>
      <c r="G59" s="20">
        <v>0</v>
      </c>
    </row>
    <row r="60" spans="1:7" s="26" customFormat="1" ht="12">
      <c r="A60" s="23" t="s">
        <v>97</v>
      </c>
      <c r="B60" s="23"/>
      <c r="C60" s="23"/>
      <c r="D60" s="24" t="s">
        <v>98</v>
      </c>
      <c r="E60" s="25">
        <f>SUM(E61,E63,E65,E68,E70)</f>
        <v>1195000</v>
      </c>
      <c r="F60" s="25">
        <f>SUM(F61,F63,F65,F68,F70)</f>
        <v>1195000</v>
      </c>
      <c r="G60" s="25">
        <f>SUM(G61,G63,G65,G68,G70)</f>
        <v>0</v>
      </c>
    </row>
    <row r="61" spans="1:7" s="22" customFormat="1" ht="41.25" customHeight="1">
      <c r="A61" s="17"/>
      <c r="B61" s="17" t="s">
        <v>99</v>
      </c>
      <c r="C61" s="17"/>
      <c r="D61" s="18" t="s">
        <v>100</v>
      </c>
      <c r="E61" s="19">
        <f>SUM(E62)</f>
        <v>851000</v>
      </c>
      <c r="F61" s="19">
        <f>SUM(F62)</f>
        <v>851000</v>
      </c>
      <c r="G61" s="19">
        <f>SUM(G62)</f>
        <v>0</v>
      </c>
    </row>
    <row r="62" spans="1:7" s="22" customFormat="1" ht="50.25" customHeight="1">
      <c r="A62" s="17"/>
      <c r="B62" s="17"/>
      <c r="C62" s="17" t="s">
        <v>31</v>
      </c>
      <c r="D62" s="18" t="s">
        <v>32</v>
      </c>
      <c r="E62" s="19">
        <v>851000</v>
      </c>
      <c r="F62" s="20">
        <v>851000</v>
      </c>
      <c r="G62" s="20">
        <v>0</v>
      </c>
    </row>
    <row r="63" spans="1:7" s="22" customFormat="1" ht="48">
      <c r="A63" s="17"/>
      <c r="B63" s="17" t="s">
        <v>101</v>
      </c>
      <c r="C63" s="17"/>
      <c r="D63" s="18" t="s">
        <v>102</v>
      </c>
      <c r="E63" s="19">
        <f>SUM(E64)</f>
        <v>10000</v>
      </c>
      <c r="F63" s="19">
        <f>SUM(F64)</f>
        <v>10000</v>
      </c>
      <c r="G63" s="19">
        <f>SUM(G64)</f>
        <v>0</v>
      </c>
    </row>
    <row r="64" spans="1:7" s="22" customFormat="1" ht="51" customHeight="1">
      <c r="A64" s="17"/>
      <c r="B64" s="17"/>
      <c r="C64" s="17" t="s">
        <v>31</v>
      </c>
      <c r="D64" s="18" t="s">
        <v>32</v>
      </c>
      <c r="E64" s="19">
        <v>10000</v>
      </c>
      <c r="F64" s="20">
        <v>10000</v>
      </c>
      <c r="G64" s="20">
        <v>0</v>
      </c>
    </row>
    <row r="65" spans="1:7" s="22" customFormat="1" ht="24">
      <c r="A65" s="17"/>
      <c r="B65" s="17" t="s">
        <v>103</v>
      </c>
      <c r="C65" s="17"/>
      <c r="D65" s="18" t="s">
        <v>104</v>
      </c>
      <c r="E65" s="19">
        <f>SUM(E66:E67)</f>
        <v>211000</v>
      </c>
      <c r="F65" s="19">
        <f>SUM(F66:F67)</f>
        <v>211000</v>
      </c>
      <c r="G65" s="19">
        <f>SUM(G66:G67)</f>
        <v>0</v>
      </c>
    </row>
    <row r="66" spans="1:7" s="22" customFormat="1" ht="51.75" customHeight="1">
      <c r="A66" s="17"/>
      <c r="B66" s="17"/>
      <c r="C66" s="17" t="s">
        <v>31</v>
      </c>
      <c r="D66" s="18" t="s">
        <v>32</v>
      </c>
      <c r="E66" s="19">
        <v>90000</v>
      </c>
      <c r="F66" s="20">
        <v>90000</v>
      </c>
      <c r="G66" s="20">
        <v>0</v>
      </c>
    </row>
    <row r="67" spans="1:7" s="22" customFormat="1" ht="36">
      <c r="A67" s="17"/>
      <c r="B67" s="17"/>
      <c r="C67" s="17" t="s">
        <v>95</v>
      </c>
      <c r="D67" s="28" t="s">
        <v>96</v>
      </c>
      <c r="E67" s="19">
        <v>121000</v>
      </c>
      <c r="F67" s="20">
        <v>121000</v>
      </c>
      <c r="G67" s="20">
        <v>0</v>
      </c>
    </row>
    <row r="68" spans="1:7" s="22" customFormat="1" ht="12">
      <c r="A68" s="17"/>
      <c r="B68" s="17" t="s">
        <v>105</v>
      </c>
      <c r="C68" s="17"/>
      <c r="D68" s="27" t="s">
        <v>106</v>
      </c>
      <c r="E68" s="19">
        <f>SUM(E69)</f>
        <v>79000</v>
      </c>
      <c r="F68" s="19">
        <f>SUM(F69)</f>
        <v>79000</v>
      </c>
      <c r="G68" s="19">
        <f>SUM(G69)</f>
        <v>0</v>
      </c>
    </row>
    <row r="69" spans="1:7" s="22" customFormat="1" ht="36">
      <c r="A69" s="17"/>
      <c r="B69" s="17"/>
      <c r="C69" s="17" t="s">
        <v>95</v>
      </c>
      <c r="D69" s="28" t="s">
        <v>96</v>
      </c>
      <c r="E69" s="19">
        <v>79000</v>
      </c>
      <c r="F69" s="20">
        <v>79000</v>
      </c>
      <c r="G69" s="20">
        <v>0</v>
      </c>
    </row>
    <row r="70" spans="1:7" s="22" customFormat="1" ht="12">
      <c r="A70" s="17"/>
      <c r="B70" s="17" t="s">
        <v>107</v>
      </c>
      <c r="C70" s="17"/>
      <c r="D70" s="27" t="s">
        <v>94</v>
      </c>
      <c r="E70" s="19">
        <f>SUM(E71)</f>
        <v>44000</v>
      </c>
      <c r="F70" s="19">
        <f>SUM(F71)</f>
        <v>44000</v>
      </c>
      <c r="G70" s="19">
        <f>SUM(G71)</f>
        <v>0</v>
      </c>
    </row>
    <row r="71" spans="1:7" s="22" customFormat="1" ht="36">
      <c r="A71" s="17"/>
      <c r="B71" s="17"/>
      <c r="C71" s="17" t="s">
        <v>95</v>
      </c>
      <c r="D71" s="28" t="s">
        <v>96</v>
      </c>
      <c r="E71" s="19">
        <v>44000</v>
      </c>
      <c r="F71" s="20">
        <v>44000</v>
      </c>
      <c r="G71" s="20">
        <v>0</v>
      </c>
    </row>
    <row r="72" spans="1:7" s="26" customFormat="1" ht="24">
      <c r="A72" s="23" t="s">
        <v>108</v>
      </c>
      <c r="B72" s="23"/>
      <c r="C72" s="23"/>
      <c r="D72" s="24" t="s">
        <v>109</v>
      </c>
      <c r="E72" s="25">
        <f>SUM(E73)</f>
        <v>6317250</v>
      </c>
      <c r="F72" s="25">
        <f>SUM(F73)</f>
        <v>0</v>
      </c>
      <c r="G72" s="25">
        <f>SUM(G73)</f>
        <v>6317250</v>
      </c>
    </row>
    <row r="73" spans="1:7" s="22" customFormat="1" ht="12">
      <c r="A73" s="17"/>
      <c r="B73" s="17" t="s">
        <v>110</v>
      </c>
      <c r="C73" s="17"/>
      <c r="D73" s="27" t="s">
        <v>94</v>
      </c>
      <c r="E73" s="19">
        <f>SUM(E74:E74)</f>
        <v>6317250</v>
      </c>
      <c r="F73" s="19">
        <f>SUM(F74:F74)</f>
        <v>0</v>
      </c>
      <c r="G73" s="19">
        <f>SUM(G74:G74)</f>
        <v>6317250</v>
      </c>
    </row>
    <row r="74" spans="1:7" s="22" customFormat="1" ht="12">
      <c r="A74" s="17"/>
      <c r="B74" s="17"/>
      <c r="C74" s="17" t="s">
        <v>339</v>
      </c>
      <c r="D74" s="18" t="s">
        <v>343</v>
      </c>
      <c r="E74" s="19">
        <v>6317250</v>
      </c>
      <c r="F74" s="20">
        <v>0</v>
      </c>
      <c r="G74" s="20">
        <v>6317250</v>
      </c>
    </row>
    <row r="75" spans="1:7" s="26" customFormat="1" ht="24">
      <c r="A75" s="23" t="s">
        <v>111</v>
      </c>
      <c r="B75" s="23"/>
      <c r="C75" s="23"/>
      <c r="D75" s="24" t="s">
        <v>112</v>
      </c>
      <c r="E75" s="25">
        <f>SUM(,E76,)</f>
        <v>1183600</v>
      </c>
      <c r="F75" s="25">
        <f>SUM(,F76,)</f>
        <v>3600</v>
      </c>
      <c r="G75" s="25">
        <f>SUM(,G76,)</f>
        <v>1180000</v>
      </c>
    </row>
    <row r="76" spans="1:7" s="22" customFormat="1" ht="12">
      <c r="A76" s="17"/>
      <c r="B76" s="17" t="s">
        <v>113</v>
      </c>
      <c r="C76" s="17"/>
      <c r="D76" s="27" t="s">
        <v>114</v>
      </c>
      <c r="E76" s="19">
        <f>SUM(E77:E78)</f>
        <v>1183600</v>
      </c>
      <c r="F76" s="19">
        <f>SUM(F77:F78)</f>
        <v>3600</v>
      </c>
      <c r="G76" s="19">
        <f>SUM(G77:G78)</f>
        <v>1180000</v>
      </c>
    </row>
    <row r="77" spans="1:7" s="22" customFormat="1" ht="65.25" customHeight="1">
      <c r="A77" s="17"/>
      <c r="B77" s="17"/>
      <c r="C77" s="17" t="s">
        <v>17</v>
      </c>
      <c r="D77" s="18" t="s">
        <v>18</v>
      </c>
      <c r="E77" s="19">
        <v>3600</v>
      </c>
      <c r="F77" s="20">
        <v>3600</v>
      </c>
      <c r="G77" s="20">
        <v>0</v>
      </c>
    </row>
    <row r="78" spans="1:7" s="22" customFormat="1" ht="12">
      <c r="A78" s="17"/>
      <c r="B78" s="17"/>
      <c r="C78" s="17" t="s">
        <v>339</v>
      </c>
      <c r="D78" s="18" t="s">
        <v>343</v>
      </c>
      <c r="E78" s="19">
        <v>1180000</v>
      </c>
      <c r="F78" s="20">
        <v>0</v>
      </c>
      <c r="G78" s="20">
        <v>1180000</v>
      </c>
    </row>
    <row r="79" spans="1:7" s="26" customFormat="1" ht="12">
      <c r="A79" s="23" t="s">
        <v>117</v>
      </c>
      <c r="B79" s="23"/>
      <c r="C79" s="23"/>
      <c r="D79" s="24" t="s">
        <v>118</v>
      </c>
      <c r="E79" s="25">
        <f aca="true" t="shared" si="2" ref="E79:G80">SUM(E80)</f>
        <v>1134000</v>
      </c>
      <c r="F79" s="25">
        <f t="shared" si="2"/>
        <v>0</v>
      </c>
      <c r="G79" s="25">
        <f t="shared" si="2"/>
        <v>1134000</v>
      </c>
    </row>
    <row r="80" spans="1:7" s="22" customFormat="1" ht="12">
      <c r="A80" s="17"/>
      <c r="B80" s="17" t="s">
        <v>119</v>
      </c>
      <c r="C80" s="17"/>
      <c r="D80" s="27" t="s">
        <v>94</v>
      </c>
      <c r="E80" s="19">
        <f t="shared" si="2"/>
        <v>1134000</v>
      </c>
      <c r="F80" s="19">
        <f t="shared" si="2"/>
        <v>0</v>
      </c>
      <c r="G80" s="19">
        <f t="shared" si="2"/>
        <v>1134000</v>
      </c>
    </row>
    <row r="81" spans="1:7" s="22" customFormat="1" ht="12">
      <c r="A81" s="17"/>
      <c r="B81" s="17"/>
      <c r="C81" s="17" t="s">
        <v>339</v>
      </c>
      <c r="D81" s="18" t="s">
        <v>343</v>
      </c>
      <c r="E81" s="19">
        <v>1134000</v>
      </c>
      <c r="F81" s="20">
        <v>0</v>
      </c>
      <c r="G81" s="20">
        <v>1134000</v>
      </c>
    </row>
    <row r="82" spans="1:7" s="31" customFormat="1" ht="12">
      <c r="A82" s="138" t="s">
        <v>120</v>
      </c>
      <c r="B82" s="138"/>
      <c r="C82" s="138"/>
      <c r="D82" s="138"/>
      <c r="E82" s="30">
        <f>SUM(E6,E9,E14,E17,E23,E26,E50,E55,E60,E72,E75,E79)</f>
        <v>24019823</v>
      </c>
      <c r="F82" s="30">
        <f>SUM(F6,F9,F14,F17,F23,F26,F50,F55,F60,F72,F75,F79)</f>
        <v>12413573</v>
      </c>
      <c r="G82" s="30">
        <f>SUM(G6,G9,G14,G17,G23,G26,G50,G55,G60,G72,G75,G79)</f>
        <v>11606250</v>
      </c>
    </row>
    <row r="83" spans="2:7" s="31" customFormat="1" ht="12">
      <c r="B83" s="32"/>
      <c r="C83" s="32"/>
      <c r="D83" s="32"/>
      <c r="E83" s="33"/>
      <c r="F83" s="32"/>
      <c r="G83" s="32"/>
    </row>
    <row r="84" spans="2:7" s="31" customFormat="1" ht="12">
      <c r="B84" s="32"/>
      <c r="C84" s="32"/>
      <c r="D84" s="32"/>
      <c r="E84" s="33"/>
      <c r="F84" s="32"/>
      <c r="G84" s="32"/>
    </row>
    <row r="85" spans="2:7" s="31" customFormat="1" ht="12">
      <c r="B85" s="32"/>
      <c r="C85" s="32"/>
      <c r="D85" s="32"/>
      <c r="E85" s="33"/>
      <c r="F85" s="32"/>
      <c r="G85" s="32"/>
    </row>
    <row r="86" spans="2:7" s="31" customFormat="1" ht="12">
      <c r="B86" s="32"/>
      <c r="C86" s="32"/>
      <c r="D86" s="32"/>
      <c r="E86" s="33"/>
      <c r="F86" s="32"/>
      <c r="G86" s="32"/>
    </row>
    <row r="87" spans="2:7" s="31" customFormat="1" ht="12">
      <c r="B87" s="32"/>
      <c r="C87" s="32"/>
      <c r="D87" s="32"/>
      <c r="E87" s="33"/>
      <c r="F87" s="32"/>
      <c r="G87" s="32"/>
    </row>
    <row r="88" spans="2:7" s="31" customFormat="1" ht="12">
      <c r="B88" s="32"/>
      <c r="C88" s="32"/>
      <c r="D88" s="32"/>
      <c r="E88" s="33"/>
      <c r="F88" s="32"/>
      <c r="G88" s="32"/>
    </row>
    <row r="89" spans="2:7" s="31" customFormat="1" ht="12">
      <c r="B89" s="32"/>
      <c r="C89" s="32"/>
      <c r="D89" s="32"/>
      <c r="E89" s="33"/>
      <c r="F89" s="32"/>
      <c r="G89" s="32"/>
    </row>
    <row r="90" spans="2:7" s="31" customFormat="1" ht="12">
      <c r="B90" s="32"/>
      <c r="C90" s="32"/>
      <c r="D90" s="32"/>
      <c r="E90" s="33"/>
      <c r="F90" s="32"/>
      <c r="G90" s="32"/>
    </row>
    <row r="91" spans="2:7" s="31" customFormat="1" ht="12">
      <c r="B91" s="32"/>
      <c r="C91" s="32"/>
      <c r="D91" s="32"/>
      <c r="E91" s="33"/>
      <c r="F91" s="32"/>
      <c r="G91" s="32"/>
    </row>
    <row r="92" spans="2:7" s="31" customFormat="1" ht="12">
      <c r="B92" s="32"/>
      <c r="C92" s="32"/>
      <c r="D92" s="32"/>
      <c r="E92" s="33"/>
      <c r="F92" s="32"/>
      <c r="G92" s="32"/>
    </row>
    <row r="93" spans="5:7" s="31" customFormat="1" ht="12">
      <c r="E93" s="33"/>
      <c r="F93" s="32"/>
      <c r="G93" s="32"/>
    </row>
  </sheetData>
  <sheetProtection/>
  <mergeCells count="9">
    <mergeCell ref="A82:D82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798611111111111" right="0.5402777777777777" top="0.5902777777777778" bottom="0.5902777777777778" header="0.5118055555555556" footer="0.5118055555555556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4"/>
  <sheetViews>
    <sheetView showGridLines="0" defaultGridColor="0" zoomScale="95" zoomScaleNormal="95" zoomScalePageLayoutView="0" colorId="15" workbookViewId="0" topLeftCell="A1">
      <selection activeCell="I1" sqref="I1"/>
    </sheetView>
  </sheetViews>
  <sheetFormatPr defaultColWidth="9.00390625" defaultRowHeight="12.75"/>
  <cols>
    <col min="1" max="1" width="5.625" style="2" customWidth="1"/>
    <col min="2" max="2" width="8.875" style="2" customWidth="1"/>
    <col min="3" max="3" width="14.25390625" style="2" customWidth="1"/>
    <col min="4" max="4" width="14.875" style="2" customWidth="1"/>
    <col min="5" max="5" width="13.625" style="2" customWidth="1"/>
    <col min="6" max="6" width="15.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ht="70.5" customHeight="1">
      <c r="I1" s="85" t="s">
        <v>401</v>
      </c>
    </row>
    <row r="2" spans="1:9" ht="73.5" customHeight="1">
      <c r="A2" s="140" t="s">
        <v>316</v>
      </c>
      <c r="B2" s="140"/>
      <c r="C2" s="140"/>
      <c r="D2" s="140"/>
      <c r="E2" s="140"/>
      <c r="F2" s="140"/>
      <c r="G2" s="140"/>
      <c r="H2" s="140"/>
      <c r="I2" s="140"/>
    </row>
    <row r="3" ht="21.75" customHeight="1">
      <c r="I3" s="5" t="s">
        <v>1</v>
      </c>
    </row>
    <row r="4" spans="1:256" s="121" customFormat="1" ht="17.25" customHeight="1">
      <c r="A4" s="145" t="s">
        <v>2</v>
      </c>
      <c r="B4" s="145" t="s">
        <v>3</v>
      </c>
      <c r="C4" s="146" t="s">
        <v>317</v>
      </c>
      <c r="D4" s="146" t="s">
        <v>318</v>
      </c>
      <c r="E4" s="146" t="s">
        <v>6</v>
      </c>
      <c r="F4" s="146"/>
      <c r="G4" s="146"/>
      <c r="H4" s="146"/>
      <c r="I4" s="146"/>
      <c r="IV4"/>
    </row>
    <row r="5" spans="1:256" s="121" customFormat="1" ht="12" customHeight="1">
      <c r="A5" s="145"/>
      <c r="B5" s="145"/>
      <c r="C5" s="146"/>
      <c r="D5" s="146"/>
      <c r="E5" s="146" t="s">
        <v>319</v>
      </c>
      <c r="F5" s="146" t="s">
        <v>124</v>
      </c>
      <c r="G5" s="146"/>
      <c r="H5" s="146"/>
      <c r="I5" s="146" t="s">
        <v>320</v>
      </c>
      <c r="IV5"/>
    </row>
    <row r="6" spans="1:256" s="121" customFormat="1" ht="65.25" customHeight="1">
      <c r="A6" s="145"/>
      <c r="B6" s="145"/>
      <c r="C6" s="146"/>
      <c r="D6" s="146"/>
      <c r="E6" s="146"/>
      <c r="F6" s="6" t="s">
        <v>321</v>
      </c>
      <c r="G6" s="6" t="s">
        <v>322</v>
      </c>
      <c r="H6" s="56" t="s">
        <v>323</v>
      </c>
      <c r="I6" s="146"/>
      <c r="IV6"/>
    </row>
    <row r="7" spans="1:256" s="122" customFormat="1" ht="12.75">
      <c r="A7" s="35" t="s">
        <v>27</v>
      </c>
      <c r="B7" s="35"/>
      <c r="C7" s="59">
        <f aca="true" t="shared" si="0" ref="C7:I7">SUM(C8)</f>
        <v>60600</v>
      </c>
      <c r="D7" s="59">
        <f t="shared" si="0"/>
        <v>60600</v>
      </c>
      <c r="E7" s="59">
        <f t="shared" si="0"/>
        <v>60600</v>
      </c>
      <c r="F7" s="59">
        <f t="shared" si="0"/>
        <v>60600</v>
      </c>
      <c r="G7" s="59">
        <f t="shared" si="0"/>
        <v>0</v>
      </c>
      <c r="H7" s="59">
        <f t="shared" si="0"/>
        <v>0</v>
      </c>
      <c r="I7" s="59">
        <f t="shared" si="0"/>
        <v>0</v>
      </c>
      <c r="IV7" s="123"/>
    </row>
    <row r="8" spans="1:256" s="31" customFormat="1" ht="12.75">
      <c r="A8" s="41"/>
      <c r="B8" s="41" t="s">
        <v>29</v>
      </c>
      <c r="C8" s="61">
        <v>60600</v>
      </c>
      <c r="D8" s="61">
        <f>E8+I8</f>
        <v>60600</v>
      </c>
      <c r="E8" s="61">
        <v>60600</v>
      </c>
      <c r="F8" s="61">
        <v>60600</v>
      </c>
      <c r="G8" s="61">
        <v>0</v>
      </c>
      <c r="H8" s="61">
        <v>0</v>
      </c>
      <c r="I8" s="61">
        <v>0</v>
      </c>
      <c r="IV8"/>
    </row>
    <row r="9" spans="1:256" s="122" customFormat="1" ht="12.75">
      <c r="A9" s="35" t="s">
        <v>37</v>
      </c>
      <c r="B9" s="35"/>
      <c r="C9" s="59">
        <f aca="true" t="shared" si="1" ref="C9:I9">SUM(C10)</f>
        <v>600</v>
      </c>
      <c r="D9" s="59">
        <f t="shared" si="1"/>
        <v>600</v>
      </c>
      <c r="E9" s="59">
        <f t="shared" si="1"/>
        <v>600</v>
      </c>
      <c r="F9" s="59">
        <f t="shared" si="1"/>
        <v>0</v>
      </c>
      <c r="G9" s="59">
        <f t="shared" si="1"/>
        <v>0</v>
      </c>
      <c r="H9" s="59">
        <f t="shared" si="1"/>
        <v>0</v>
      </c>
      <c r="I9" s="59">
        <f t="shared" si="1"/>
        <v>0</v>
      </c>
      <c r="IV9" s="123"/>
    </row>
    <row r="10" spans="1:256" s="31" customFormat="1" ht="12.75">
      <c r="A10" s="41"/>
      <c r="B10" s="41" t="s">
        <v>39</v>
      </c>
      <c r="C10" s="61">
        <v>600</v>
      </c>
      <c r="D10" s="61">
        <f>E10+I10</f>
        <v>600</v>
      </c>
      <c r="E10" s="61">
        <v>600</v>
      </c>
      <c r="F10" s="61">
        <v>0</v>
      </c>
      <c r="G10" s="61">
        <v>0</v>
      </c>
      <c r="H10" s="61">
        <v>0</v>
      </c>
      <c r="I10" s="61">
        <v>0</v>
      </c>
      <c r="IV10"/>
    </row>
    <row r="11" spans="1:256" s="122" customFormat="1" ht="12.75">
      <c r="A11" s="35" t="s">
        <v>97</v>
      </c>
      <c r="B11" s="35"/>
      <c r="C11" s="59">
        <f aca="true" t="shared" si="2" ref="C11:I11">SUM(C12:C14)</f>
        <v>951000</v>
      </c>
      <c r="D11" s="59">
        <f t="shared" si="2"/>
        <v>951000</v>
      </c>
      <c r="E11" s="59">
        <f t="shared" si="2"/>
        <v>951000</v>
      </c>
      <c r="F11" s="59">
        <f t="shared" si="2"/>
        <v>59643</v>
      </c>
      <c r="G11" s="59">
        <f t="shared" si="2"/>
        <v>8900</v>
      </c>
      <c r="H11" s="59">
        <f t="shared" si="2"/>
        <v>0</v>
      </c>
      <c r="I11" s="59">
        <f t="shared" si="2"/>
        <v>0</v>
      </c>
      <c r="IV11" s="123"/>
    </row>
    <row r="12" spans="1:256" s="31" customFormat="1" ht="12.75">
      <c r="A12" s="41"/>
      <c r="B12" s="41" t="s">
        <v>99</v>
      </c>
      <c r="C12" s="61">
        <v>851000</v>
      </c>
      <c r="D12" s="61">
        <f>E12+I12</f>
        <v>851000</v>
      </c>
      <c r="E12" s="61">
        <v>851000</v>
      </c>
      <c r="F12" s="61">
        <v>59643</v>
      </c>
      <c r="G12" s="61">
        <v>8900</v>
      </c>
      <c r="H12" s="61">
        <v>0</v>
      </c>
      <c r="I12" s="61">
        <v>0</v>
      </c>
      <c r="IV12"/>
    </row>
    <row r="13" spans="1:256" s="31" customFormat="1" ht="12.75">
      <c r="A13" s="41"/>
      <c r="B13" s="41" t="s">
        <v>101</v>
      </c>
      <c r="C13" s="61">
        <v>10000</v>
      </c>
      <c r="D13" s="61">
        <f>E13+I13</f>
        <v>10000</v>
      </c>
      <c r="E13" s="61">
        <v>10000</v>
      </c>
      <c r="F13" s="61">
        <v>0</v>
      </c>
      <c r="G13" s="61">
        <v>0</v>
      </c>
      <c r="H13" s="61">
        <v>0</v>
      </c>
      <c r="I13" s="61">
        <v>0</v>
      </c>
      <c r="IV13"/>
    </row>
    <row r="14" spans="1:256" s="31" customFormat="1" ht="12.75">
      <c r="A14" s="41"/>
      <c r="B14" s="41" t="s">
        <v>103</v>
      </c>
      <c r="C14" s="61">
        <v>90000</v>
      </c>
      <c r="D14" s="61">
        <f>E14+I14</f>
        <v>90000</v>
      </c>
      <c r="E14" s="61">
        <v>90000</v>
      </c>
      <c r="F14" s="61">
        <v>0</v>
      </c>
      <c r="G14" s="61">
        <v>0</v>
      </c>
      <c r="H14" s="61">
        <v>0</v>
      </c>
      <c r="I14" s="61">
        <v>0</v>
      </c>
      <c r="IV14"/>
    </row>
    <row r="15" spans="1:256" s="31" customFormat="1" ht="12.75">
      <c r="A15" s="162" t="s">
        <v>120</v>
      </c>
      <c r="B15" s="162"/>
      <c r="C15" s="95">
        <f aca="true" t="shared" si="3" ref="C15:I15">SUM(C7+C9+C11)</f>
        <v>1012200</v>
      </c>
      <c r="D15" s="95">
        <f t="shared" si="3"/>
        <v>1012200</v>
      </c>
      <c r="E15" s="95">
        <f t="shared" si="3"/>
        <v>1012200</v>
      </c>
      <c r="F15" s="95">
        <f t="shared" si="3"/>
        <v>120243</v>
      </c>
      <c r="G15" s="95">
        <f t="shared" si="3"/>
        <v>8900</v>
      </c>
      <c r="H15" s="95">
        <f t="shared" si="3"/>
        <v>0</v>
      </c>
      <c r="I15" s="95">
        <f t="shared" si="3"/>
        <v>0</v>
      </c>
      <c r="IV15"/>
    </row>
    <row r="16" spans="1:256" s="31" customFormat="1" ht="12.75">
      <c r="A16" s="32"/>
      <c r="B16" s="32"/>
      <c r="C16" s="70"/>
      <c r="D16" s="70"/>
      <c r="E16" s="70"/>
      <c r="F16" s="124"/>
      <c r="G16" s="124"/>
      <c r="H16" s="124"/>
      <c r="I16" s="124"/>
      <c r="IV16"/>
    </row>
    <row r="17" spans="1:256" s="31" customFormat="1" ht="12.75">
      <c r="A17" s="125"/>
      <c r="B17" s="32"/>
      <c r="C17" s="70"/>
      <c r="D17" s="70"/>
      <c r="E17" s="70"/>
      <c r="F17" s="124"/>
      <c r="G17" s="124"/>
      <c r="H17" s="124"/>
      <c r="I17" s="124"/>
      <c r="IV17"/>
    </row>
    <row r="18" spans="1:256" s="31" customFormat="1" ht="12.75">
      <c r="A18" s="32"/>
      <c r="B18" s="32"/>
      <c r="C18" s="70"/>
      <c r="D18" s="70"/>
      <c r="E18" s="70"/>
      <c r="F18" s="124"/>
      <c r="G18" s="124"/>
      <c r="H18" s="124"/>
      <c r="I18" s="124"/>
      <c r="IV18"/>
    </row>
    <row r="19" spans="1:256" s="31" customFormat="1" ht="12.75">
      <c r="A19" s="32"/>
      <c r="B19" s="32"/>
      <c r="C19" s="70"/>
      <c r="D19" s="70"/>
      <c r="E19" s="70"/>
      <c r="F19" s="124"/>
      <c r="G19" s="124"/>
      <c r="H19" s="124"/>
      <c r="I19" s="124"/>
      <c r="IV19"/>
    </row>
    <row r="20" spans="1:256" s="31" customFormat="1" ht="12.75">
      <c r="A20" s="32"/>
      <c r="B20" s="32"/>
      <c r="C20" s="70"/>
      <c r="D20" s="70"/>
      <c r="E20" s="70"/>
      <c r="F20" s="124"/>
      <c r="G20" s="124"/>
      <c r="H20" s="124"/>
      <c r="I20" s="124"/>
      <c r="IV20"/>
    </row>
    <row r="21" spans="1:256" s="31" customFormat="1" ht="12.75">
      <c r="A21" s="32"/>
      <c r="B21" s="32"/>
      <c r="C21" s="70"/>
      <c r="D21" s="70"/>
      <c r="E21" s="70"/>
      <c r="F21" s="124"/>
      <c r="G21" s="124"/>
      <c r="H21" s="124"/>
      <c r="I21" s="124"/>
      <c r="IV21"/>
    </row>
    <row r="22" spans="1:256" s="31" customFormat="1" ht="12.75">
      <c r="A22" s="32"/>
      <c r="B22" s="32"/>
      <c r="C22" s="70"/>
      <c r="D22" s="70"/>
      <c r="E22" s="70"/>
      <c r="F22" s="124"/>
      <c r="G22" s="124"/>
      <c r="H22" s="124"/>
      <c r="I22" s="124"/>
      <c r="IV22"/>
    </row>
    <row r="23" spans="1:256" s="31" customFormat="1" ht="12.75">
      <c r="A23" s="32"/>
      <c r="B23" s="32"/>
      <c r="C23" s="70"/>
      <c r="D23" s="70"/>
      <c r="E23" s="70"/>
      <c r="F23" s="124"/>
      <c r="G23" s="124"/>
      <c r="H23" s="124"/>
      <c r="I23" s="124"/>
      <c r="IV23"/>
    </row>
    <row r="24" spans="1:256" s="31" customFormat="1" ht="12.75">
      <c r="A24" s="32"/>
      <c r="B24" s="32"/>
      <c r="C24" s="70"/>
      <c r="D24" s="70"/>
      <c r="E24" s="70"/>
      <c r="F24" s="124"/>
      <c r="G24" s="124"/>
      <c r="H24" s="124"/>
      <c r="I24" s="124"/>
      <c r="IV24"/>
    </row>
    <row r="25" spans="1:256" s="31" customFormat="1" ht="12.75">
      <c r="A25" s="32"/>
      <c r="B25" s="32"/>
      <c r="C25" s="70"/>
      <c r="D25" s="70"/>
      <c r="E25" s="70"/>
      <c r="F25" s="124"/>
      <c r="G25" s="124"/>
      <c r="H25" s="124"/>
      <c r="I25" s="124"/>
      <c r="IV25"/>
    </row>
    <row r="26" spans="1:256" s="31" customFormat="1" ht="12.75">
      <c r="A26" s="32"/>
      <c r="B26" s="32"/>
      <c r="C26" s="32"/>
      <c r="D26" s="32"/>
      <c r="E26" s="32"/>
      <c r="IV26"/>
    </row>
    <row r="27" spans="1:256" s="31" customFormat="1" ht="12.75">
      <c r="A27" s="32"/>
      <c r="B27" s="32"/>
      <c r="C27" s="32"/>
      <c r="D27" s="32"/>
      <c r="E27" s="32"/>
      <c r="IV27"/>
    </row>
    <row r="28" spans="1:256" s="31" customFormat="1" ht="12.75">
      <c r="A28" s="32"/>
      <c r="B28" s="32"/>
      <c r="C28" s="32"/>
      <c r="D28" s="32"/>
      <c r="E28" s="32"/>
      <c r="IV28"/>
    </row>
    <row r="29" spans="1:256" s="31" customFormat="1" ht="12.75">
      <c r="A29" s="32"/>
      <c r="B29" s="32"/>
      <c r="C29" s="32"/>
      <c r="D29" s="32"/>
      <c r="E29" s="32"/>
      <c r="IV29"/>
    </row>
    <row r="30" spans="1:256" s="31" customFormat="1" ht="12.75">
      <c r="A30" s="32"/>
      <c r="B30" s="32"/>
      <c r="C30" s="32"/>
      <c r="D30" s="32"/>
      <c r="E30" s="32"/>
      <c r="IV30"/>
    </row>
    <row r="31" spans="1:256" s="31" customFormat="1" ht="12.75">
      <c r="A31" s="32"/>
      <c r="B31" s="32"/>
      <c r="C31" s="32"/>
      <c r="D31" s="32"/>
      <c r="E31" s="32"/>
      <c r="IV31"/>
    </row>
    <row r="32" spans="1:256" s="31" customFormat="1" ht="12.75">
      <c r="A32" s="32"/>
      <c r="B32" s="32"/>
      <c r="C32" s="32"/>
      <c r="D32" s="32"/>
      <c r="E32" s="32"/>
      <c r="IV32"/>
    </row>
    <row r="33" spans="1:256" s="31" customFormat="1" ht="12.75">
      <c r="A33" s="32"/>
      <c r="B33" s="32"/>
      <c r="C33" s="32"/>
      <c r="D33" s="32"/>
      <c r="E33" s="32"/>
      <c r="IV33"/>
    </row>
    <row r="34" spans="1:256" s="31" customFormat="1" ht="12.75">
      <c r="A34" s="32"/>
      <c r="B34" s="32"/>
      <c r="C34" s="32"/>
      <c r="D34" s="32"/>
      <c r="E34" s="32"/>
      <c r="IV34"/>
    </row>
    <row r="35" spans="1:256" s="31" customFormat="1" ht="12.75">
      <c r="A35" s="32"/>
      <c r="B35" s="32"/>
      <c r="C35" s="32"/>
      <c r="D35" s="32"/>
      <c r="E35" s="32"/>
      <c r="IV35"/>
    </row>
    <row r="36" spans="1:256" s="31" customFormat="1" ht="12.75">
      <c r="A36" s="32"/>
      <c r="B36" s="32"/>
      <c r="C36" s="32"/>
      <c r="D36" s="32"/>
      <c r="E36" s="32"/>
      <c r="IV36"/>
    </row>
    <row r="37" spans="1:256" s="31" customFormat="1" ht="12.75">
      <c r="A37" s="32"/>
      <c r="B37" s="32"/>
      <c r="C37" s="32"/>
      <c r="D37" s="32"/>
      <c r="E37" s="32"/>
      <c r="IV37"/>
    </row>
    <row r="38" spans="1:256" s="31" customFormat="1" ht="12.75">
      <c r="A38" s="32"/>
      <c r="B38" s="32"/>
      <c r="C38" s="32"/>
      <c r="D38" s="32"/>
      <c r="E38" s="32"/>
      <c r="IV38"/>
    </row>
    <row r="39" spans="1:256" s="31" customFormat="1" ht="12.75">
      <c r="A39" s="32"/>
      <c r="B39" s="32"/>
      <c r="C39" s="32"/>
      <c r="D39" s="32"/>
      <c r="E39" s="32"/>
      <c r="IV39"/>
    </row>
    <row r="40" spans="1:256" s="31" customFormat="1" ht="12.75">
      <c r="A40" s="32"/>
      <c r="B40" s="32"/>
      <c r="C40" s="32"/>
      <c r="D40" s="32"/>
      <c r="E40" s="32"/>
      <c r="IV40"/>
    </row>
    <row r="41" spans="1:256" s="31" customFormat="1" ht="12.75">
      <c r="A41" s="32"/>
      <c r="B41" s="32"/>
      <c r="C41" s="32"/>
      <c r="D41" s="32"/>
      <c r="E41" s="32"/>
      <c r="IV41"/>
    </row>
    <row r="42" spans="1:256" s="31" customFormat="1" ht="12.75">
      <c r="A42" s="32"/>
      <c r="B42" s="32"/>
      <c r="C42" s="32"/>
      <c r="D42" s="32"/>
      <c r="E42" s="32"/>
      <c r="IV42"/>
    </row>
    <row r="43" spans="1:256" s="31" customFormat="1" ht="12.75">
      <c r="A43" s="32"/>
      <c r="B43" s="32"/>
      <c r="C43" s="32"/>
      <c r="D43" s="32"/>
      <c r="E43" s="32"/>
      <c r="IV43"/>
    </row>
    <row r="44" spans="1:256" s="31" customFormat="1" ht="12.75">
      <c r="A44" s="32"/>
      <c r="B44" s="32"/>
      <c r="C44" s="32"/>
      <c r="D44" s="32"/>
      <c r="E44" s="32"/>
      <c r="IV44"/>
    </row>
    <row r="45" spans="1:256" s="31" customFormat="1" ht="12.75">
      <c r="A45" s="32"/>
      <c r="B45" s="32"/>
      <c r="C45" s="32"/>
      <c r="D45" s="32"/>
      <c r="E45" s="32"/>
      <c r="IV45"/>
    </row>
    <row r="46" spans="1:256" s="31" customFormat="1" ht="12.75">
      <c r="A46" s="32"/>
      <c r="B46" s="32"/>
      <c r="C46" s="32"/>
      <c r="D46" s="32"/>
      <c r="E46" s="32"/>
      <c r="IV46"/>
    </row>
    <row r="47" spans="1:256" s="31" customFormat="1" ht="12.75">
      <c r="A47" s="32"/>
      <c r="B47" s="32"/>
      <c r="C47" s="32"/>
      <c r="D47" s="32"/>
      <c r="E47" s="32"/>
      <c r="IV47"/>
    </row>
    <row r="48" spans="1:256" s="31" customFormat="1" ht="12.75">
      <c r="A48" s="32"/>
      <c r="B48" s="32"/>
      <c r="C48" s="32"/>
      <c r="D48" s="32"/>
      <c r="E48" s="32"/>
      <c r="IV48"/>
    </row>
    <row r="49" spans="1:256" s="31" customFormat="1" ht="12.75">
      <c r="A49" s="32"/>
      <c r="B49" s="32"/>
      <c r="C49" s="32"/>
      <c r="D49" s="32"/>
      <c r="E49" s="32"/>
      <c r="IV49"/>
    </row>
    <row r="50" spans="1:256" s="31" customFormat="1" ht="12.75">
      <c r="A50" s="32"/>
      <c r="B50" s="32"/>
      <c r="C50" s="32"/>
      <c r="D50" s="32"/>
      <c r="E50" s="32"/>
      <c r="IV50"/>
    </row>
    <row r="51" spans="1:256" s="31" customFormat="1" ht="12.75">
      <c r="A51" s="32"/>
      <c r="B51" s="32"/>
      <c r="C51" s="32"/>
      <c r="D51" s="32"/>
      <c r="E51" s="32"/>
      <c r="IV51"/>
    </row>
    <row r="52" spans="1:256" s="31" customFormat="1" ht="12.75">
      <c r="A52" s="32"/>
      <c r="B52" s="32"/>
      <c r="C52" s="32"/>
      <c r="D52" s="32"/>
      <c r="E52" s="32"/>
      <c r="IV52"/>
    </row>
    <row r="53" spans="1:256" s="31" customFormat="1" ht="12.75">
      <c r="A53" s="32"/>
      <c r="B53" s="32"/>
      <c r="C53" s="32"/>
      <c r="D53" s="32"/>
      <c r="E53" s="32"/>
      <c r="IV53"/>
    </row>
    <row r="54" spans="1:256" s="31" customFormat="1" ht="12.75">
      <c r="A54" s="32"/>
      <c r="B54" s="32"/>
      <c r="C54" s="32"/>
      <c r="D54" s="32"/>
      <c r="E54" s="32"/>
      <c r="IV54"/>
    </row>
  </sheetData>
  <sheetProtection/>
  <mergeCells count="10">
    <mergeCell ref="A15:B15"/>
    <mergeCell ref="A2:I2"/>
    <mergeCell ref="A4:A6"/>
    <mergeCell ref="B4:B6"/>
    <mergeCell ref="C4:C6"/>
    <mergeCell ref="D4:D6"/>
    <mergeCell ref="E4:I4"/>
    <mergeCell ref="E5:E6"/>
    <mergeCell ref="F5:H5"/>
    <mergeCell ref="I5:I6"/>
  </mergeCells>
  <printOptions horizontalCentered="1"/>
  <pageMargins left="0.5701388888888889" right="0.2701388888888889" top="0.5902777777777778" bottom="0.5902777777777778" header="0.5118055555555556" footer="0.5118055555555556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9"/>
  <sheetViews>
    <sheetView showGridLines="0" tabSelected="1" defaultGridColor="0" zoomScale="95" zoomScaleNormal="95" zoomScalePageLayoutView="0" colorId="15" workbookViewId="0" topLeftCell="A1">
      <selection activeCell="E1" sqref="E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8.875" style="0" customWidth="1"/>
  </cols>
  <sheetData>
    <row r="1" ht="48.75" customHeight="1">
      <c r="E1" s="85" t="s">
        <v>402</v>
      </c>
    </row>
    <row r="2" spans="1:6" ht="60" customHeight="1">
      <c r="A2" s="140" t="s">
        <v>324</v>
      </c>
      <c r="B2" s="140"/>
      <c r="C2" s="140"/>
      <c r="D2" s="140"/>
      <c r="E2" s="140"/>
      <c r="F2" s="53"/>
    </row>
    <row r="3" spans="1:5" ht="9.75" customHeight="1">
      <c r="A3" s="2"/>
      <c r="B3" s="2"/>
      <c r="C3" s="2"/>
      <c r="D3" s="2"/>
      <c r="E3" s="5" t="s">
        <v>1</v>
      </c>
    </row>
    <row r="4" spans="1:256" s="127" customFormat="1" ht="64.5" customHeight="1">
      <c r="A4" s="126" t="s">
        <v>200</v>
      </c>
      <c r="B4" s="126" t="s">
        <v>2</v>
      </c>
      <c r="C4" s="126" t="s">
        <v>3</v>
      </c>
      <c r="D4" s="126" t="s">
        <v>325</v>
      </c>
      <c r="E4" s="126" t="s">
        <v>326</v>
      </c>
      <c r="IV4"/>
    </row>
    <row r="5" spans="1:5" s="31" customFormat="1" ht="30" customHeight="1">
      <c r="A5" s="128">
        <v>1</v>
      </c>
      <c r="B5" s="17" t="s">
        <v>27</v>
      </c>
      <c r="C5" s="17" t="s">
        <v>147</v>
      </c>
      <c r="D5" s="129" t="s">
        <v>327</v>
      </c>
      <c r="E5" s="130">
        <v>4335</v>
      </c>
    </row>
    <row r="6" spans="1:5" s="31" customFormat="1" ht="30" customHeight="1">
      <c r="A6" s="128">
        <v>2</v>
      </c>
      <c r="B6" s="17" t="s">
        <v>27</v>
      </c>
      <c r="C6" s="17" t="s">
        <v>147</v>
      </c>
      <c r="D6" s="129" t="s">
        <v>328</v>
      </c>
      <c r="E6" s="130">
        <v>2925</v>
      </c>
    </row>
    <row r="7" spans="1:5" s="31" customFormat="1" ht="30" customHeight="1">
      <c r="A7" s="128">
        <v>3</v>
      </c>
      <c r="B7" s="17" t="s">
        <v>27</v>
      </c>
      <c r="C7" s="17" t="s">
        <v>147</v>
      </c>
      <c r="D7" s="129" t="s">
        <v>329</v>
      </c>
      <c r="E7" s="130">
        <v>3945</v>
      </c>
    </row>
    <row r="8" spans="1:5" s="31" customFormat="1" ht="30" customHeight="1">
      <c r="A8" s="128">
        <v>4</v>
      </c>
      <c r="B8" s="17" t="s">
        <v>27</v>
      </c>
      <c r="C8" s="17" t="s">
        <v>147</v>
      </c>
      <c r="D8" s="129" t="s">
        <v>330</v>
      </c>
      <c r="E8" s="130">
        <v>13620</v>
      </c>
    </row>
    <row r="9" spans="1:5" s="31" customFormat="1" ht="30" customHeight="1">
      <c r="A9" s="128">
        <v>5</v>
      </c>
      <c r="B9" s="17" t="s">
        <v>27</v>
      </c>
      <c r="C9" s="17" t="s">
        <v>147</v>
      </c>
      <c r="D9" s="129" t="s">
        <v>331</v>
      </c>
      <c r="E9" s="130">
        <v>7005</v>
      </c>
    </row>
    <row r="10" spans="1:5" s="31" customFormat="1" ht="30" customHeight="1">
      <c r="A10" s="128">
        <v>6</v>
      </c>
      <c r="B10" s="17" t="s">
        <v>27</v>
      </c>
      <c r="C10" s="17" t="s">
        <v>147</v>
      </c>
      <c r="D10" s="129" t="s">
        <v>332</v>
      </c>
      <c r="E10" s="130">
        <v>16245</v>
      </c>
    </row>
    <row r="11" spans="1:5" s="31" customFormat="1" ht="30" customHeight="1">
      <c r="A11" s="128">
        <v>7</v>
      </c>
      <c r="B11" s="17" t="s">
        <v>27</v>
      </c>
      <c r="C11" s="17" t="s">
        <v>147</v>
      </c>
      <c r="D11" s="129" t="s">
        <v>333</v>
      </c>
      <c r="E11" s="130">
        <v>3780</v>
      </c>
    </row>
    <row r="12" spans="1:5" s="31" customFormat="1" ht="30" customHeight="1">
      <c r="A12" s="128">
        <v>8</v>
      </c>
      <c r="B12" s="17" t="s">
        <v>27</v>
      </c>
      <c r="C12" s="17" t="s">
        <v>147</v>
      </c>
      <c r="D12" s="129" t="s">
        <v>334</v>
      </c>
      <c r="E12" s="130">
        <v>5340</v>
      </c>
    </row>
    <row r="13" spans="1:5" s="31" customFormat="1" ht="30" customHeight="1">
      <c r="A13" s="128">
        <v>9</v>
      </c>
      <c r="B13" s="17" t="s">
        <v>27</v>
      </c>
      <c r="C13" s="17" t="s">
        <v>147</v>
      </c>
      <c r="D13" s="129" t="s">
        <v>335</v>
      </c>
      <c r="E13" s="130">
        <v>1770</v>
      </c>
    </row>
    <row r="14" spans="1:5" s="31" customFormat="1" ht="30" customHeight="1">
      <c r="A14" s="128">
        <v>10</v>
      </c>
      <c r="B14" s="17" t="s">
        <v>27</v>
      </c>
      <c r="C14" s="17" t="s">
        <v>147</v>
      </c>
      <c r="D14" s="129" t="s">
        <v>336</v>
      </c>
      <c r="E14" s="130">
        <v>15810</v>
      </c>
    </row>
    <row r="15" spans="1:5" s="31" customFormat="1" ht="19.5" customHeight="1">
      <c r="A15" s="163" t="s">
        <v>120</v>
      </c>
      <c r="B15" s="163"/>
      <c r="C15" s="163"/>
      <c r="D15" s="163"/>
      <c r="E15" s="131">
        <f>SUM(E5:E14)</f>
        <v>74775</v>
      </c>
    </row>
    <row r="16" spans="1:5" ht="12.75">
      <c r="A16" s="22"/>
      <c r="B16" s="22"/>
      <c r="C16" s="22"/>
      <c r="D16" s="22"/>
      <c r="E16" s="22"/>
    </row>
    <row r="17" spans="1:5" ht="12.75">
      <c r="A17" s="13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  <row r="20" spans="1:5" ht="12.75">
      <c r="A20" s="22"/>
      <c r="B20" s="22"/>
      <c r="C20" s="22"/>
      <c r="D20" s="22"/>
      <c r="E20" s="22"/>
    </row>
    <row r="21" spans="1:5" ht="12.75">
      <c r="A21" s="22"/>
      <c r="B21" s="22"/>
      <c r="C21" s="22"/>
      <c r="D21" s="22"/>
      <c r="E21" s="22"/>
    </row>
    <row r="22" spans="1:5" ht="12.75">
      <c r="A22" s="22"/>
      <c r="B22" s="22"/>
      <c r="C22" s="22"/>
      <c r="D22" s="22"/>
      <c r="E22" s="22"/>
    </row>
    <row r="23" spans="1:5" ht="12.75">
      <c r="A23" s="22"/>
      <c r="B23" s="22"/>
      <c r="C23" s="22"/>
      <c r="D23" s="22"/>
      <c r="E23" s="22"/>
    </row>
    <row r="24" spans="1:5" ht="12.75">
      <c r="A24" s="22"/>
      <c r="B24" s="22"/>
      <c r="C24" s="22"/>
      <c r="D24" s="22"/>
      <c r="E24" s="22"/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  <row r="27" spans="1:5" ht="12.75">
      <c r="A27" s="22"/>
      <c r="B27" s="22"/>
      <c r="C27" s="22"/>
      <c r="D27" s="22"/>
      <c r="E27" s="22"/>
    </row>
    <row r="28" spans="1:5" ht="12.75">
      <c r="A28" s="22"/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</sheetData>
  <sheetProtection/>
  <mergeCells count="2">
    <mergeCell ref="A2:E2"/>
    <mergeCell ref="A15:D15"/>
  </mergeCells>
  <printOptions horizontalCentered="1"/>
  <pageMargins left="0.5701388888888889" right="0.5402777777777777" top="0.5902777777777778" bottom="0.5902777777777778" header="0.5118055555555556" footer="0.5118055555555556"/>
  <pageSetup horizontalDpi="300" verticalDpi="300" orientation="portrait" paperSize="9" scale="95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="95" zoomScaleNormal="95" zoomScalePageLayoutView="0" colorId="15" workbookViewId="0" topLeftCell="A1">
      <selection activeCell="A1" sqref="A1"/>
    </sheetView>
  </sheetViews>
  <sheetFormatPr defaultColWidth="11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="95" zoomScaleNormal="95" zoomScalePageLayoutView="0" colorId="15" workbookViewId="0" topLeftCell="A1">
      <selection activeCell="A1" sqref="A1"/>
    </sheetView>
  </sheetViews>
  <sheetFormatPr defaultColWidth="11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="95" zoomScaleNormal="95" zoomScalePageLayoutView="0" colorId="15" workbookViewId="0" topLeftCell="A1">
      <selection activeCell="A1" sqref="A1"/>
    </sheetView>
  </sheetViews>
  <sheetFormatPr defaultColWidth="11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="95" zoomScaleNormal="95" zoomScalePageLayoutView="0" colorId="15" workbookViewId="0" topLeftCell="A1">
      <selection activeCell="A1" sqref="A1"/>
    </sheetView>
  </sheetViews>
  <sheetFormatPr defaultColWidth="11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="95" zoomScaleNormal="95" zoomScalePageLayoutView="0" colorId="15" workbookViewId="0" topLeftCell="A1">
      <selection activeCell="A1" sqref="A1"/>
    </sheetView>
  </sheetViews>
  <sheetFormatPr defaultColWidth="11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="95" zoomScaleNormal="95" zoomScalePageLayoutView="0" colorId="15" workbookViewId="0" topLeftCell="A1">
      <selection activeCell="A1" sqref="A1"/>
    </sheetView>
  </sheetViews>
  <sheetFormatPr defaultColWidth="11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="95" zoomScaleNormal="95" zoomScalePageLayoutView="0" colorId="15" workbookViewId="0" topLeftCell="A1">
      <selection activeCell="A1" sqref="A1"/>
    </sheetView>
  </sheetViews>
  <sheetFormatPr defaultColWidth="11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showGridLines="0" defaultGridColor="0" zoomScale="95" zoomScaleNormal="95" zoomScalePageLayoutView="0" colorId="15" workbookViewId="0" topLeftCell="A1">
      <selection activeCell="D61" sqref="D61"/>
    </sheetView>
  </sheetViews>
  <sheetFormatPr defaultColWidth="9.00390625" defaultRowHeight="12.75"/>
  <cols>
    <col min="1" max="1" width="6.125" style="0" customWidth="1"/>
    <col min="2" max="2" width="9.375" style="0" customWidth="1"/>
    <col min="3" max="3" width="24.625" style="0" customWidth="1"/>
    <col min="4" max="4" width="14.375" style="0" customWidth="1"/>
    <col min="5" max="10" width="11.625" style="2" customWidth="1"/>
    <col min="11" max="11" width="17.25390625" style="2" customWidth="1"/>
  </cols>
  <sheetData>
    <row r="1" spans="10:11" ht="48.75" customHeight="1">
      <c r="J1" s="143" t="s">
        <v>391</v>
      </c>
      <c r="K1" s="143"/>
    </row>
    <row r="2" spans="1:11" ht="42" customHeight="1">
      <c r="A2" s="140" t="s">
        <v>121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9.75" customHeight="1">
      <c r="A3" s="3"/>
      <c r="B3" s="3"/>
      <c r="C3" s="3"/>
      <c r="D3" s="3"/>
      <c r="E3" s="3"/>
      <c r="F3" s="3"/>
      <c r="G3" s="3"/>
      <c r="H3" s="34"/>
      <c r="K3" s="5" t="s">
        <v>1</v>
      </c>
    </row>
    <row r="4" spans="1:256" s="7" customFormat="1" ht="15" customHeight="1">
      <c r="A4" s="141" t="s">
        <v>2</v>
      </c>
      <c r="B4" s="141" t="s">
        <v>3</v>
      </c>
      <c r="C4" s="141" t="s">
        <v>122</v>
      </c>
      <c r="D4" s="141" t="s">
        <v>389</v>
      </c>
      <c r="E4" s="141" t="s">
        <v>6</v>
      </c>
      <c r="F4" s="141"/>
      <c r="G4" s="141"/>
      <c r="H4" s="141"/>
      <c r="I4" s="141"/>
      <c r="J4" s="141"/>
      <c r="K4" s="141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7" customFormat="1" ht="12" customHeight="1">
      <c r="A5" s="141"/>
      <c r="B5" s="141"/>
      <c r="C5" s="141"/>
      <c r="D5" s="141"/>
      <c r="E5" s="141" t="s">
        <v>123</v>
      </c>
      <c r="F5" s="141" t="s">
        <v>124</v>
      </c>
      <c r="G5" s="141"/>
      <c r="H5" s="141"/>
      <c r="I5" s="141"/>
      <c r="J5" s="141"/>
      <c r="K5" s="141" t="s">
        <v>125</v>
      </c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51" customHeight="1">
      <c r="A6" s="141"/>
      <c r="B6" s="141"/>
      <c r="C6" s="141"/>
      <c r="D6" s="141"/>
      <c r="E6" s="141"/>
      <c r="F6" s="6" t="s">
        <v>126</v>
      </c>
      <c r="G6" s="6" t="s">
        <v>127</v>
      </c>
      <c r="H6" s="6" t="s">
        <v>128</v>
      </c>
      <c r="I6" s="6" t="s">
        <v>129</v>
      </c>
      <c r="J6" s="6" t="s">
        <v>130</v>
      </c>
      <c r="K6" s="141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8" customFormat="1" ht="12.75">
      <c r="A7" s="35" t="s">
        <v>131</v>
      </c>
      <c r="B7" s="35"/>
      <c r="C7" s="36" t="s">
        <v>132</v>
      </c>
      <c r="D7" s="37">
        <f aca="true" t="shared" si="0" ref="D7:K7">SUM(D8:D9)</f>
        <v>59578</v>
      </c>
      <c r="E7" s="37">
        <f t="shared" si="0"/>
        <v>59578</v>
      </c>
      <c r="F7" s="37">
        <f t="shared" si="0"/>
        <v>0</v>
      </c>
      <c r="G7" s="37">
        <f t="shared" si="0"/>
        <v>0</v>
      </c>
      <c r="H7" s="37">
        <f t="shared" si="0"/>
        <v>54000</v>
      </c>
      <c r="I7" s="37">
        <f t="shared" si="0"/>
        <v>0</v>
      </c>
      <c r="J7" s="37">
        <f t="shared" si="0"/>
        <v>0</v>
      </c>
      <c r="K7" s="37">
        <f t="shared" si="0"/>
        <v>0</v>
      </c>
      <c r="II7" s="39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4" customFormat="1" ht="12.75">
      <c r="A8" s="41"/>
      <c r="B8" s="41" t="s">
        <v>133</v>
      </c>
      <c r="C8" s="42" t="s">
        <v>134</v>
      </c>
      <c r="D8" s="43">
        <f>SUM(E8+K8)</f>
        <v>5578</v>
      </c>
      <c r="E8" s="43">
        <v>5578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II8" s="45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44" customFormat="1" ht="12.75">
      <c r="A9" s="41"/>
      <c r="B9" s="41" t="s">
        <v>135</v>
      </c>
      <c r="C9" s="42" t="s">
        <v>94</v>
      </c>
      <c r="D9" s="43">
        <f>SUM(E9+K9)</f>
        <v>54000</v>
      </c>
      <c r="E9" s="43">
        <v>54000</v>
      </c>
      <c r="F9" s="43">
        <v>0</v>
      </c>
      <c r="G9" s="43">
        <v>0</v>
      </c>
      <c r="H9" s="43">
        <v>54000</v>
      </c>
      <c r="I9" s="43">
        <v>0</v>
      </c>
      <c r="J9" s="43">
        <v>0</v>
      </c>
      <c r="K9" s="43">
        <v>0</v>
      </c>
      <c r="II9" s="45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38" customFormat="1" ht="12.75">
      <c r="A10" s="35" t="s">
        <v>136</v>
      </c>
      <c r="B10" s="35"/>
      <c r="C10" s="36" t="s">
        <v>137</v>
      </c>
      <c r="D10" s="37">
        <f aca="true" t="shared" si="1" ref="D10:K10">SUM(D11)</f>
        <v>60000</v>
      </c>
      <c r="E10" s="37">
        <f t="shared" si="1"/>
        <v>60000</v>
      </c>
      <c r="F10" s="37">
        <f t="shared" si="1"/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II10" s="39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44" customFormat="1" ht="12.75">
      <c r="A11" s="41"/>
      <c r="B11" s="41" t="s">
        <v>138</v>
      </c>
      <c r="C11" s="42" t="s">
        <v>94</v>
      </c>
      <c r="D11" s="43">
        <f>SUM(E11+K11)</f>
        <v>60000</v>
      </c>
      <c r="E11" s="43">
        <v>60000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II11" s="45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38" customFormat="1" ht="12.75">
      <c r="A12" s="35" t="s">
        <v>139</v>
      </c>
      <c r="B12" s="35"/>
      <c r="C12" s="36" t="s">
        <v>9</v>
      </c>
      <c r="D12" s="37">
        <f aca="true" t="shared" si="2" ref="D12:K12">SUM(D13:D14)</f>
        <v>3060000</v>
      </c>
      <c r="E12" s="37">
        <f t="shared" si="2"/>
        <v>390000</v>
      </c>
      <c r="F12" s="37">
        <f t="shared" si="2"/>
        <v>0</v>
      </c>
      <c r="G12" s="37">
        <f t="shared" si="2"/>
        <v>0</v>
      </c>
      <c r="H12" s="37">
        <f t="shared" si="2"/>
        <v>100000</v>
      </c>
      <c r="I12" s="37">
        <f t="shared" si="2"/>
        <v>0</v>
      </c>
      <c r="J12" s="37">
        <f t="shared" si="2"/>
        <v>0</v>
      </c>
      <c r="K12" s="37">
        <f t="shared" si="2"/>
        <v>2670000</v>
      </c>
      <c r="II12" s="39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44" customFormat="1" ht="12.75">
      <c r="A13" s="41"/>
      <c r="B13" s="41" t="s">
        <v>140</v>
      </c>
      <c r="C13" s="42" t="s">
        <v>141</v>
      </c>
      <c r="D13" s="43">
        <f>SUM(E13+K13)</f>
        <v>100000</v>
      </c>
      <c r="E13" s="43">
        <v>100000</v>
      </c>
      <c r="F13" s="43">
        <v>0</v>
      </c>
      <c r="G13" s="43">
        <v>0</v>
      </c>
      <c r="H13" s="43">
        <v>100000</v>
      </c>
      <c r="I13" s="43">
        <v>0</v>
      </c>
      <c r="J13" s="43">
        <v>0</v>
      </c>
      <c r="K13" s="43">
        <v>0</v>
      </c>
      <c r="II13" s="45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44" customFormat="1" ht="12.75">
      <c r="A14" s="41"/>
      <c r="B14" s="41" t="s">
        <v>142</v>
      </c>
      <c r="C14" s="42" t="s">
        <v>10</v>
      </c>
      <c r="D14" s="43">
        <f>SUM(E14+K14)</f>
        <v>2960000</v>
      </c>
      <c r="E14" s="43">
        <v>290000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2670000</v>
      </c>
      <c r="II14" s="45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38" customFormat="1" ht="12.75">
      <c r="A15" s="35" t="s">
        <v>11</v>
      </c>
      <c r="B15" s="35"/>
      <c r="C15" s="36" t="s">
        <v>12</v>
      </c>
      <c r="D15" s="37">
        <f aca="true" t="shared" si="3" ref="D15:K15">SUM(D16)</f>
        <v>563706</v>
      </c>
      <c r="E15" s="37">
        <f t="shared" si="3"/>
        <v>264799</v>
      </c>
      <c r="F15" s="37">
        <f t="shared" si="3"/>
        <v>22291</v>
      </c>
      <c r="G15" s="37">
        <f t="shared" si="3"/>
        <v>3843</v>
      </c>
      <c r="H15" s="37">
        <f t="shared" si="3"/>
        <v>0</v>
      </c>
      <c r="I15" s="37">
        <f t="shared" si="3"/>
        <v>0</v>
      </c>
      <c r="J15" s="37">
        <f t="shared" si="3"/>
        <v>0</v>
      </c>
      <c r="K15" s="37">
        <f t="shared" si="3"/>
        <v>298907</v>
      </c>
      <c r="II15" s="39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44" customFormat="1" ht="24">
      <c r="A16" s="41"/>
      <c r="B16" s="41" t="s">
        <v>13</v>
      </c>
      <c r="C16" s="42" t="s">
        <v>14</v>
      </c>
      <c r="D16" s="43">
        <f>SUM(E16+K16)</f>
        <v>563706</v>
      </c>
      <c r="E16" s="43">
        <v>264799</v>
      </c>
      <c r="F16" s="43">
        <v>22291</v>
      </c>
      <c r="G16" s="43">
        <v>3843</v>
      </c>
      <c r="H16" s="43">
        <v>0</v>
      </c>
      <c r="I16" s="43">
        <v>0</v>
      </c>
      <c r="J16" s="43">
        <v>0</v>
      </c>
      <c r="K16" s="43">
        <v>298907</v>
      </c>
      <c r="II16" s="45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38" customFormat="1" ht="12.75">
      <c r="A17" s="35" t="s">
        <v>21</v>
      </c>
      <c r="B17" s="35"/>
      <c r="C17" s="36" t="s">
        <v>22</v>
      </c>
      <c r="D17" s="37">
        <f aca="true" t="shared" si="4" ref="D17:K17">SUM(D18)</f>
        <v>32414</v>
      </c>
      <c r="E17" s="37">
        <f t="shared" si="4"/>
        <v>32414</v>
      </c>
      <c r="F17" s="37">
        <f t="shared" si="4"/>
        <v>6982</v>
      </c>
      <c r="G17" s="37">
        <f t="shared" si="4"/>
        <v>1225</v>
      </c>
      <c r="H17" s="37">
        <f t="shared" si="4"/>
        <v>0</v>
      </c>
      <c r="I17" s="37">
        <f t="shared" si="4"/>
        <v>0</v>
      </c>
      <c r="J17" s="37">
        <f t="shared" si="4"/>
        <v>0</v>
      </c>
      <c r="K17" s="37">
        <f t="shared" si="4"/>
        <v>0</v>
      </c>
      <c r="II17" s="39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44" customFormat="1" ht="12.75">
      <c r="A18" s="41"/>
      <c r="B18" s="41" t="s">
        <v>23</v>
      </c>
      <c r="C18" s="42" t="s">
        <v>24</v>
      </c>
      <c r="D18" s="43">
        <f>SUM(E18+K18)</f>
        <v>32414</v>
      </c>
      <c r="E18" s="43">
        <v>32414</v>
      </c>
      <c r="F18" s="43">
        <v>6982</v>
      </c>
      <c r="G18" s="43">
        <v>1225</v>
      </c>
      <c r="H18" s="43">
        <v>0</v>
      </c>
      <c r="I18" s="43">
        <v>0</v>
      </c>
      <c r="J18" s="43">
        <v>0</v>
      </c>
      <c r="K18" s="43">
        <v>0</v>
      </c>
      <c r="II18" s="45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s="38" customFormat="1" ht="12.75">
      <c r="A19" s="35" t="s">
        <v>27</v>
      </c>
      <c r="B19" s="35"/>
      <c r="C19" s="36" t="s">
        <v>28</v>
      </c>
      <c r="D19" s="37">
        <f aca="true" t="shared" si="5" ref="D19:K19">SUM(D20:D24)</f>
        <v>2607403</v>
      </c>
      <c r="E19" s="37">
        <f t="shared" si="5"/>
        <v>2024157</v>
      </c>
      <c r="F19" s="37">
        <f t="shared" si="5"/>
        <v>1148361</v>
      </c>
      <c r="G19" s="37">
        <f t="shared" si="5"/>
        <v>173839</v>
      </c>
      <c r="H19" s="37">
        <f t="shared" si="5"/>
        <v>0</v>
      </c>
      <c r="I19" s="37">
        <f t="shared" si="5"/>
        <v>0</v>
      </c>
      <c r="J19" s="37">
        <f t="shared" si="5"/>
        <v>0</v>
      </c>
      <c r="K19" s="37">
        <f t="shared" si="5"/>
        <v>583246</v>
      </c>
      <c r="II19" s="39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44" customFormat="1" ht="12.75">
      <c r="A20" s="41"/>
      <c r="B20" s="41" t="s">
        <v>29</v>
      </c>
      <c r="C20" s="42" t="s">
        <v>30</v>
      </c>
      <c r="D20" s="43">
        <f>SUM(E20+K20)</f>
        <v>119729</v>
      </c>
      <c r="E20" s="43">
        <v>119729</v>
      </c>
      <c r="F20" s="43">
        <v>95434</v>
      </c>
      <c r="G20" s="43">
        <v>16445</v>
      </c>
      <c r="H20" s="43">
        <v>0</v>
      </c>
      <c r="I20" s="43">
        <v>0</v>
      </c>
      <c r="J20" s="43">
        <v>0</v>
      </c>
      <c r="K20" s="43">
        <v>0</v>
      </c>
      <c r="II20" s="45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s="44" customFormat="1" ht="24">
      <c r="A21" s="41"/>
      <c r="B21" s="41" t="s">
        <v>143</v>
      </c>
      <c r="C21" s="46" t="s">
        <v>144</v>
      </c>
      <c r="D21" s="43">
        <f>SUM(E21+K21)</f>
        <v>140233</v>
      </c>
      <c r="E21" s="43">
        <v>140233</v>
      </c>
      <c r="F21" s="43">
        <v>20865</v>
      </c>
      <c r="G21" s="43">
        <v>3598</v>
      </c>
      <c r="H21" s="43">
        <v>0</v>
      </c>
      <c r="I21" s="43">
        <v>0</v>
      </c>
      <c r="J21" s="43">
        <v>0</v>
      </c>
      <c r="K21" s="43">
        <v>0</v>
      </c>
      <c r="II21" s="45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s="44" customFormat="1" ht="24">
      <c r="A22" s="41"/>
      <c r="B22" s="41" t="s">
        <v>33</v>
      </c>
      <c r="C22" s="46" t="s">
        <v>34</v>
      </c>
      <c r="D22" s="43">
        <f>SUM(E22+K22)</f>
        <v>2098666</v>
      </c>
      <c r="E22" s="43">
        <v>1515420</v>
      </c>
      <c r="F22" s="43">
        <v>1032062</v>
      </c>
      <c r="G22" s="43">
        <v>153796</v>
      </c>
      <c r="H22" s="43">
        <v>0</v>
      </c>
      <c r="I22" s="43">
        <v>0</v>
      </c>
      <c r="J22" s="43">
        <v>0</v>
      </c>
      <c r="K22" s="43">
        <v>583246</v>
      </c>
      <c r="II22" s="45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s="44" customFormat="1" ht="24">
      <c r="A23" s="41"/>
      <c r="B23" s="41" t="s">
        <v>145</v>
      </c>
      <c r="C23" s="46" t="s">
        <v>146</v>
      </c>
      <c r="D23" s="43">
        <f>SUM(E23+K23)</f>
        <v>150000</v>
      </c>
      <c r="E23" s="43">
        <v>150000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II23" s="45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s="44" customFormat="1" ht="12.75">
      <c r="A24" s="41"/>
      <c r="B24" s="41" t="s">
        <v>147</v>
      </c>
      <c r="C24" s="42" t="s">
        <v>94</v>
      </c>
      <c r="D24" s="43">
        <f>SUM(E24+K24)</f>
        <v>98775</v>
      </c>
      <c r="E24" s="43">
        <v>98775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II24" s="45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s="38" customFormat="1" ht="45.75" customHeight="1">
      <c r="A25" s="35" t="s">
        <v>37</v>
      </c>
      <c r="B25" s="35"/>
      <c r="C25" s="47" t="s">
        <v>38</v>
      </c>
      <c r="D25" s="37">
        <f aca="true" t="shared" si="6" ref="D25:K25">SUM(D26)</f>
        <v>600</v>
      </c>
      <c r="E25" s="37">
        <f t="shared" si="6"/>
        <v>600</v>
      </c>
      <c r="F25" s="37">
        <f t="shared" si="6"/>
        <v>0</v>
      </c>
      <c r="G25" s="37">
        <f t="shared" si="6"/>
        <v>0</v>
      </c>
      <c r="H25" s="37">
        <f t="shared" si="6"/>
        <v>0</v>
      </c>
      <c r="I25" s="37">
        <f t="shared" si="6"/>
        <v>0</v>
      </c>
      <c r="J25" s="37">
        <f t="shared" si="6"/>
        <v>0</v>
      </c>
      <c r="K25" s="37">
        <f t="shared" si="6"/>
        <v>0</v>
      </c>
      <c r="II25" s="39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s="44" customFormat="1" ht="36">
      <c r="A26" s="41"/>
      <c r="B26" s="41" t="s">
        <v>39</v>
      </c>
      <c r="C26" s="42" t="s">
        <v>40</v>
      </c>
      <c r="D26" s="43">
        <f>SUM(E26+K26)</f>
        <v>600</v>
      </c>
      <c r="E26" s="43">
        <v>600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II26" s="45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s="38" customFormat="1" ht="24">
      <c r="A27" s="35" t="s">
        <v>148</v>
      </c>
      <c r="B27" s="35"/>
      <c r="C27" s="36" t="s">
        <v>149</v>
      </c>
      <c r="D27" s="37">
        <f aca="true" t="shared" si="7" ref="D27:K27">SUM(D28:D31)</f>
        <v>223017</v>
      </c>
      <c r="E27" s="37">
        <f t="shared" si="7"/>
        <v>223017</v>
      </c>
      <c r="F27" s="37">
        <f t="shared" si="7"/>
        <v>70404</v>
      </c>
      <c r="G27" s="37">
        <f t="shared" si="7"/>
        <v>6913</v>
      </c>
      <c r="H27" s="37">
        <f t="shared" si="7"/>
        <v>119500</v>
      </c>
      <c r="I27" s="37">
        <f t="shared" si="7"/>
        <v>0</v>
      </c>
      <c r="J27" s="37">
        <f t="shared" si="7"/>
        <v>0</v>
      </c>
      <c r="K27" s="37">
        <f t="shared" si="7"/>
        <v>0</v>
      </c>
      <c r="II27" s="39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</row>
    <row r="28" spans="1:256" s="44" customFormat="1" ht="12.75">
      <c r="A28" s="41"/>
      <c r="B28" s="41" t="s">
        <v>150</v>
      </c>
      <c r="C28" s="42" t="s">
        <v>151</v>
      </c>
      <c r="D28" s="43">
        <f>SUM(E28+K28)</f>
        <v>35000</v>
      </c>
      <c r="E28" s="43">
        <v>35000</v>
      </c>
      <c r="F28" s="43">
        <v>0</v>
      </c>
      <c r="G28" s="43">
        <v>0</v>
      </c>
      <c r="H28" s="43">
        <v>35000</v>
      </c>
      <c r="I28" s="43">
        <v>0</v>
      </c>
      <c r="J28" s="43">
        <v>0</v>
      </c>
      <c r="K28" s="43">
        <v>0</v>
      </c>
      <c r="II28" s="45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s="44" customFormat="1" ht="12.75">
      <c r="A29" s="41"/>
      <c r="B29" s="41" t="s">
        <v>152</v>
      </c>
      <c r="C29" s="42" t="s">
        <v>153</v>
      </c>
      <c r="D29" s="43">
        <f>SUM(E29+K29)</f>
        <v>86500</v>
      </c>
      <c r="E29" s="43">
        <v>86500</v>
      </c>
      <c r="F29" s="43">
        <v>0</v>
      </c>
      <c r="G29" s="43">
        <v>0</v>
      </c>
      <c r="H29" s="43">
        <v>84500</v>
      </c>
      <c r="I29" s="43">
        <v>0</v>
      </c>
      <c r="J29" s="43">
        <v>0</v>
      </c>
      <c r="K29" s="43">
        <v>0</v>
      </c>
      <c r="II29" s="45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256" s="44" customFormat="1" ht="12.75">
      <c r="A30" s="41"/>
      <c r="B30" s="41" t="s">
        <v>154</v>
      </c>
      <c r="C30" s="42" t="s">
        <v>155</v>
      </c>
      <c r="D30" s="43">
        <f>SUM(E30+K30)</f>
        <v>7300</v>
      </c>
      <c r="E30" s="43">
        <v>7300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II30" s="45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256" s="44" customFormat="1" ht="12.75">
      <c r="A31" s="41"/>
      <c r="B31" s="41" t="s">
        <v>156</v>
      </c>
      <c r="C31" s="42" t="s">
        <v>94</v>
      </c>
      <c r="D31" s="43">
        <f>SUM(E31+K31)</f>
        <v>94217</v>
      </c>
      <c r="E31" s="43">
        <v>94217</v>
      </c>
      <c r="F31" s="43">
        <v>70404</v>
      </c>
      <c r="G31" s="43">
        <v>6913</v>
      </c>
      <c r="H31" s="43">
        <v>0</v>
      </c>
      <c r="I31" s="43">
        <v>0</v>
      </c>
      <c r="J31" s="43">
        <v>0</v>
      </c>
      <c r="K31" s="43">
        <v>0</v>
      </c>
      <c r="II31" s="45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pans="1:256" s="38" customFormat="1" ht="84">
      <c r="A32" s="35" t="s">
        <v>41</v>
      </c>
      <c r="B32" s="35"/>
      <c r="C32" s="36" t="s">
        <v>42</v>
      </c>
      <c r="D32" s="37">
        <f aca="true" t="shared" si="8" ref="D32:K32">SUM(D33)</f>
        <v>4000</v>
      </c>
      <c r="E32" s="37">
        <f t="shared" si="8"/>
        <v>4000</v>
      </c>
      <c r="F32" s="37">
        <f t="shared" si="8"/>
        <v>4000</v>
      </c>
      <c r="G32" s="37">
        <f t="shared" si="8"/>
        <v>0</v>
      </c>
      <c r="H32" s="37">
        <f t="shared" si="8"/>
        <v>0</v>
      </c>
      <c r="I32" s="37">
        <f t="shared" si="8"/>
        <v>0</v>
      </c>
      <c r="J32" s="37">
        <f t="shared" si="8"/>
        <v>0</v>
      </c>
      <c r="K32" s="37">
        <f t="shared" si="8"/>
        <v>0</v>
      </c>
      <c r="II32" s="39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s="44" customFormat="1" ht="36">
      <c r="A33" s="41"/>
      <c r="B33" s="41" t="s">
        <v>157</v>
      </c>
      <c r="C33" s="42" t="s">
        <v>158</v>
      </c>
      <c r="D33" s="43">
        <f>SUM(E33+K33)</f>
        <v>4000</v>
      </c>
      <c r="E33" s="43">
        <v>4000</v>
      </c>
      <c r="F33" s="43">
        <v>4000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II33" s="45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s="38" customFormat="1" ht="12.75">
      <c r="A34" s="35" t="s">
        <v>159</v>
      </c>
      <c r="B34" s="35"/>
      <c r="C34" s="36" t="s">
        <v>160</v>
      </c>
      <c r="D34" s="37">
        <f aca="true" t="shared" si="9" ref="D34:K34">SUM(D35)</f>
        <v>262511</v>
      </c>
      <c r="E34" s="37">
        <f t="shared" si="9"/>
        <v>262511</v>
      </c>
      <c r="F34" s="37">
        <f t="shared" si="9"/>
        <v>0</v>
      </c>
      <c r="G34" s="37">
        <f t="shared" si="9"/>
        <v>0</v>
      </c>
      <c r="H34" s="37">
        <f t="shared" si="9"/>
        <v>0</v>
      </c>
      <c r="I34" s="37">
        <f t="shared" si="9"/>
        <v>262511</v>
      </c>
      <c r="J34" s="37">
        <f t="shared" si="9"/>
        <v>0</v>
      </c>
      <c r="K34" s="37">
        <f t="shared" si="9"/>
        <v>0</v>
      </c>
      <c r="II34" s="39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s="44" customFormat="1" ht="48">
      <c r="A35" s="41"/>
      <c r="B35" s="41" t="s">
        <v>161</v>
      </c>
      <c r="C35" s="42" t="s">
        <v>162</v>
      </c>
      <c r="D35" s="43">
        <f>SUM(E35+K35)</f>
        <v>262511</v>
      </c>
      <c r="E35" s="43">
        <v>262511</v>
      </c>
      <c r="F35" s="43">
        <v>0</v>
      </c>
      <c r="G35" s="43">
        <v>0</v>
      </c>
      <c r="H35" s="43">
        <v>0</v>
      </c>
      <c r="I35" s="43">
        <v>262511</v>
      </c>
      <c r="J35" s="43">
        <v>0</v>
      </c>
      <c r="K35" s="43">
        <v>0</v>
      </c>
      <c r="II35" s="45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s="38" customFormat="1" ht="12.75">
      <c r="A36" s="35" t="s">
        <v>79</v>
      </c>
      <c r="B36" s="35"/>
      <c r="C36" s="36" t="s">
        <v>80</v>
      </c>
      <c r="D36" s="37">
        <f aca="true" t="shared" si="10" ref="D36:K36">SUM(D37:D38)</f>
        <v>392455</v>
      </c>
      <c r="E36" s="37">
        <f t="shared" si="10"/>
        <v>392455</v>
      </c>
      <c r="F36" s="37">
        <f t="shared" si="10"/>
        <v>0</v>
      </c>
      <c r="G36" s="37">
        <f t="shared" si="10"/>
        <v>0</v>
      </c>
      <c r="H36" s="37">
        <f t="shared" si="10"/>
        <v>0</v>
      </c>
      <c r="I36" s="37">
        <f t="shared" si="10"/>
        <v>0</v>
      </c>
      <c r="J36" s="37">
        <f t="shared" si="10"/>
        <v>0</v>
      </c>
      <c r="K36" s="37">
        <f t="shared" si="10"/>
        <v>0</v>
      </c>
      <c r="II36" s="39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s="44" customFormat="1" ht="12.75">
      <c r="A37" s="41"/>
      <c r="B37" s="41" t="s">
        <v>85</v>
      </c>
      <c r="C37" s="42" t="s">
        <v>86</v>
      </c>
      <c r="D37" s="43">
        <f>SUM(E37+K37)</f>
        <v>70000</v>
      </c>
      <c r="E37" s="43">
        <v>70000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II37" s="45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s="44" customFormat="1" ht="24">
      <c r="A38" s="41"/>
      <c r="B38" s="41" t="s">
        <v>163</v>
      </c>
      <c r="C38" s="42" t="s">
        <v>164</v>
      </c>
      <c r="D38" s="43">
        <f>SUM(E38+K38)</f>
        <v>322455</v>
      </c>
      <c r="E38" s="43">
        <v>322455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II38" s="45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s="38" customFormat="1" ht="12.75">
      <c r="A39" s="35" t="s">
        <v>89</v>
      </c>
      <c r="B39" s="35"/>
      <c r="C39" s="36" t="s">
        <v>90</v>
      </c>
      <c r="D39" s="37">
        <f aca="true" t="shared" si="11" ref="D39:K39">SUM(D40:D45)</f>
        <v>4918398</v>
      </c>
      <c r="E39" s="37">
        <f t="shared" si="11"/>
        <v>3918398</v>
      </c>
      <c r="F39" s="37">
        <f t="shared" si="11"/>
        <v>2320121</v>
      </c>
      <c r="G39" s="37">
        <f t="shared" si="11"/>
        <v>435112</v>
      </c>
      <c r="H39" s="37">
        <f t="shared" si="11"/>
        <v>0</v>
      </c>
      <c r="I39" s="37">
        <f t="shared" si="11"/>
        <v>0</v>
      </c>
      <c r="J39" s="37">
        <f t="shared" si="11"/>
        <v>0</v>
      </c>
      <c r="K39" s="37">
        <f t="shared" si="11"/>
        <v>1000000</v>
      </c>
      <c r="II39" s="39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s="44" customFormat="1" ht="12.75">
      <c r="A40" s="41"/>
      <c r="B40" s="41" t="s">
        <v>91</v>
      </c>
      <c r="C40" s="42" t="s">
        <v>92</v>
      </c>
      <c r="D40" s="43">
        <f aca="true" t="shared" si="12" ref="D40:D45">SUM(E40+K40)</f>
        <v>3853826</v>
      </c>
      <c r="E40" s="43">
        <v>2853826</v>
      </c>
      <c r="F40" s="43">
        <v>1718028</v>
      </c>
      <c r="G40" s="43">
        <v>323170</v>
      </c>
      <c r="H40" s="43">
        <v>0</v>
      </c>
      <c r="I40" s="43">
        <v>0</v>
      </c>
      <c r="J40" s="43">
        <v>0</v>
      </c>
      <c r="K40" s="43">
        <v>1000000</v>
      </c>
      <c r="II40" s="45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s="44" customFormat="1" ht="24">
      <c r="A41" s="41"/>
      <c r="B41" s="41" t="s">
        <v>165</v>
      </c>
      <c r="C41" s="42" t="s">
        <v>166</v>
      </c>
      <c r="D41" s="43">
        <f t="shared" si="12"/>
        <v>165660</v>
      </c>
      <c r="E41" s="43">
        <v>165660</v>
      </c>
      <c r="F41" s="43">
        <v>112673</v>
      </c>
      <c r="G41" s="43">
        <v>21864</v>
      </c>
      <c r="H41" s="43">
        <v>0</v>
      </c>
      <c r="I41" s="43">
        <v>0</v>
      </c>
      <c r="J41" s="43">
        <v>0</v>
      </c>
      <c r="K41" s="43">
        <v>0</v>
      </c>
      <c r="II41" s="45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s="44" customFormat="1" ht="12.75">
      <c r="A42" s="41"/>
      <c r="B42" s="41" t="s">
        <v>167</v>
      </c>
      <c r="C42" s="42" t="s">
        <v>168</v>
      </c>
      <c r="D42" s="43">
        <f t="shared" si="12"/>
        <v>563088</v>
      </c>
      <c r="E42" s="43">
        <v>563088</v>
      </c>
      <c r="F42" s="43">
        <v>413539</v>
      </c>
      <c r="G42" s="43">
        <v>78412</v>
      </c>
      <c r="H42" s="43">
        <v>0</v>
      </c>
      <c r="I42" s="43">
        <v>0</v>
      </c>
      <c r="J42" s="43">
        <v>0</v>
      </c>
      <c r="K42" s="43">
        <v>0</v>
      </c>
      <c r="II42" s="45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s="44" customFormat="1" ht="12.75">
      <c r="A43" s="41"/>
      <c r="B43" s="41" t="s">
        <v>169</v>
      </c>
      <c r="C43" s="42" t="s">
        <v>170</v>
      </c>
      <c r="D43" s="43">
        <f t="shared" si="12"/>
        <v>305447</v>
      </c>
      <c r="E43" s="43">
        <v>305447</v>
      </c>
      <c r="F43" s="43">
        <v>75881</v>
      </c>
      <c r="G43" s="43">
        <v>11666</v>
      </c>
      <c r="H43" s="43">
        <v>0</v>
      </c>
      <c r="I43" s="43">
        <v>0</v>
      </c>
      <c r="J43" s="43">
        <v>0</v>
      </c>
      <c r="K43" s="43">
        <v>0</v>
      </c>
      <c r="II43" s="45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s="44" customFormat="1" ht="24">
      <c r="A44" s="41"/>
      <c r="B44" s="41" t="s">
        <v>171</v>
      </c>
      <c r="C44" s="28" t="s">
        <v>172</v>
      </c>
      <c r="D44" s="43">
        <f t="shared" si="12"/>
        <v>14877</v>
      </c>
      <c r="E44" s="43">
        <v>14877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II44" s="45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s="44" customFormat="1" ht="12.75">
      <c r="A45" s="41"/>
      <c r="B45" s="41" t="s">
        <v>93</v>
      </c>
      <c r="C45" s="42" t="s">
        <v>94</v>
      </c>
      <c r="D45" s="43">
        <f t="shared" si="12"/>
        <v>15500</v>
      </c>
      <c r="E45" s="43">
        <v>15500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II45" s="45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s="38" customFormat="1" ht="12.75">
      <c r="A46" s="35" t="s">
        <v>173</v>
      </c>
      <c r="B46" s="35"/>
      <c r="C46" s="36" t="s">
        <v>174</v>
      </c>
      <c r="D46" s="37">
        <f>SUM(D47:D49)</f>
        <v>129500</v>
      </c>
      <c r="E46" s="37">
        <f>SUM(E47:E49)</f>
        <v>129500</v>
      </c>
      <c r="F46" s="37">
        <f>SUM(F47:F49)</f>
        <v>9200</v>
      </c>
      <c r="G46" s="37">
        <f>SUM(G47:G49)</f>
        <v>0</v>
      </c>
      <c r="H46" s="37">
        <f>SUM(H47:H49)</f>
        <v>0</v>
      </c>
      <c r="I46" s="37">
        <f>SUM(I47:I49)</f>
        <v>0</v>
      </c>
      <c r="J46" s="37">
        <f>SUM(J47:J49)</f>
        <v>0</v>
      </c>
      <c r="K46" s="37">
        <f>SUM(K47:K49)</f>
        <v>0</v>
      </c>
      <c r="II46" s="39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s="44" customFormat="1" ht="12.75">
      <c r="A47" s="41"/>
      <c r="B47" s="41" t="s">
        <v>175</v>
      </c>
      <c r="C47" s="28" t="s">
        <v>176</v>
      </c>
      <c r="D47" s="43">
        <f>SUM(E47+K47)</f>
        <v>2000</v>
      </c>
      <c r="E47" s="43">
        <v>2000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II47" s="45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s="44" customFormat="1" ht="12.75" customHeight="1">
      <c r="A48" s="41"/>
      <c r="B48" s="41" t="s">
        <v>177</v>
      </c>
      <c r="C48" s="28" t="s">
        <v>178</v>
      </c>
      <c r="D48" s="43">
        <f>SUM(E48+K48)</f>
        <v>77500</v>
      </c>
      <c r="E48" s="43">
        <v>77500</v>
      </c>
      <c r="F48" s="43">
        <v>9200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II48" s="45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s="44" customFormat="1" ht="12.75" customHeight="1">
      <c r="A49" s="41"/>
      <c r="B49" s="41" t="s">
        <v>392</v>
      </c>
      <c r="C49" s="28" t="s">
        <v>94</v>
      </c>
      <c r="D49" s="43">
        <f>SUM(E49+K49)</f>
        <v>50000</v>
      </c>
      <c r="E49" s="43">
        <v>50000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II49" s="45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 s="38" customFormat="1" ht="12.75">
      <c r="A50" s="35" t="s">
        <v>97</v>
      </c>
      <c r="B50" s="35"/>
      <c r="C50" s="48" t="s">
        <v>98</v>
      </c>
      <c r="D50" s="37">
        <f aca="true" t="shared" si="13" ref="D50:K50">SUM(D51:D57)</f>
        <v>1431110</v>
      </c>
      <c r="E50" s="37">
        <f t="shared" si="13"/>
        <v>1431110</v>
      </c>
      <c r="F50" s="37">
        <f t="shared" si="13"/>
        <v>203782</v>
      </c>
      <c r="G50" s="37">
        <f t="shared" si="13"/>
        <v>39126</v>
      </c>
      <c r="H50" s="37">
        <f t="shared" si="13"/>
        <v>0</v>
      </c>
      <c r="I50" s="37">
        <f t="shared" si="13"/>
        <v>0</v>
      </c>
      <c r="J50" s="37">
        <f t="shared" si="13"/>
        <v>0</v>
      </c>
      <c r="K50" s="37">
        <f t="shared" si="13"/>
        <v>0</v>
      </c>
      <c r="II50" s="39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s="44" customFormat="1" ht="12.75">
      <c r="A51" s="41"/>
      <c r="B51" s="41" t="s">
        <v>179</v>
      </c>
      <c r="C51" s="28" t="s">
        <v>180</v>
      </c>
      <c r="D51" s="43">
        <f aca="true" t="shared" si="14" ref="D51:D57">SUM(E51+K51)</f>
        <v>57645</v>
      </c>
      <c r="E51" s="43">
        <v>57645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II51" s="45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s="44" customFormat="1" ht="60">
      <c r="A52" s="41"/>
      <c r="B52" s="41" t="s">
        <v>99</v>
      </c>
      <c r="C52" s="49" t="s">
        <v>100</v>
      </c>
      <c r="D52" s="43">
        <f t="shared" si="14"/>
        <v>851000</v>
      </c>
      <c r="E52" s="43">
        <v>851000</v>
      </c>
      <c r="F52" s="43">
        <v>59643</v>
      </c>
      <c r="G52" s="43">
        <v>8900</v>
      </c>
      <c r="H52" s="43">
        <v>0</v>
      </c>
      <c r="I52" s="43">
        <v>0</v>
      </c>
      <c r="J52" s="43">
        <v>0</v>
      </c>
      <c r="K52" s="43">
        <v>0</v>
      </c>
      <c r="II52" s="45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s="44" customFormat="1" ht="72">
      <c r="A53" s="41"/>
      <c r="B53" s="41" t="s">
        <v>101</v>
      </c>
      <c r="C53" s="42" t="s">
        <v>102</v>
      </c>
      <c r="D53" s="43">
        <f t="shared" si="14"/>
        <v>10000</v>
      </c>
      <c r="E53" s="43">
        <v>10000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II53" s="45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s="44" customFormat="1" ht="48">
      <c r="A54" s="41"/>
      <c r="B54" s="41" t="s">
        <v>103</v>
      </c>
      <c r="C54" s="42" t="s">
        <v>104</v>
      </c>
      <c r="D54" s="43">
        <f t="shared" si="14"/>
        <v>211000</v>
      </c>
      <c r="E54" s="43">
        <v>211000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II54" s="45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s="44" customFormat="1" ht="12.75">
      <c r="A55" s="41"/>
      <c r="B55" s="41" t="s">
        <v>181</v>
      </c>
      <c r="C55" s="42" t="s">
        <v>182</v>
      </c>
      <c r="D55" s="43">
        <f t="shared" si="14"/>
        <v>2800</v>
      </c>
      <c r="E55" s="43">
        <v>2800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II55" s="45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s="44" customFormat="1" ht="12.75">
      <c r="A56" s="41"/>
      <c r="B56" s="41" t="s">
        <v>105</v>
      </c>
      <c r="C56" s="42" t="s">
        <v>106</v>
      </c>
      <c r="D56" s="43">
        <f t="shared" si="14"/>
        <v>188665</v>
      </c>
      <c r="E56" s="43">
        <v>188665</v>
      </c>
      <c r="F56" s="43">
        <v>144139</v>
      </c>
      <c r="G56" s="43">
        <v>30226</v>
      </c>
      <c r="H56" s="43">
        <v>0</v>
      </c>
      <c r="I56" s="43">
        <v>0</v>
      </c>
      <c r="J56" s="43">
        <v>0</v>
      </c>
      <c r="K56" s="43">
        <v>0</v>
      </c>
      <c r="II56" s="45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s="44" customFormat="1" ht="12.75">
      <c r="A57" s="41"/>
      <c r="B57" s="41" t="s">
        <v>107</v>
      </c>
      <c r="C57" s="42" t="s">
        <v>94</v>
      </c>
      <c r="D57" s="43">
        <f t="shared" si="14"/>
        <v>110000</v>
      </c>
      <c r="E57" s="43">
        <v>110000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II57" s="45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s="38" customFormat="1" ht="24">
      <c r="A58" s="35" t="s">
        <v>183</v>
      </c>
      <c r="B58" s="35"/>
      <c r="C58" s="36" t="s">
        <v>184</v>
      </c>
      <c r="D58" s="37">
        <f aca="true" t="shared" si="15" ref="D58:K58">SUM(D59)</f>
        <v>53069</v>
      </c>
      <c r="E58" s="37">
        <f t="shared" si="15"/>
        <v>53069</v>
      </c>
      <c r="F58" s="37">
        <f t="shared" si="15"/>
        <v>30817</v>
      </c>
      <c r="G58" s="37">
        <f t="shared" si="15"/>
        <v>5312</v>
      </c>
      <c r="H58" s="37">
        <f t="shared" si="15"/>
        <v>0</v>
      </c>
      <c r="I58" s="37">
        <f t="shared" si="15"/>
        <v>0</v>
      </c>
      <c r="J58" s="37">
        <f t="shared" si="15"/>
        <v>0</v>
      </c>
      <c r="K58" s="37">
        <f t="shared" si="15"/>
        <v>0</v>
      </c>
      <c r="II58" s="39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s="44" customFormat="1" ht="12.75">
      <c r="A59" s="41"/>
      <c r="B59" s="41" t="s">
        <v>185</v>
      </c>
      <c r="C59" s="42" t="s">
        <v>94</v>
      </c>
      <c r="D59" s="43">
        <f>SUM(E59+K59)</f>
        <v>53069</v>
      </c>
      <c r="E59" s="43">
        <v>53069</v>
      </c>
      <c r="F59" s="43">
        <v>30817</v>
      </c>
      <c r="G59" s="43">
        <v>5312</v>
      </c>
      <c r="H59" s="43">
        <v>0</v>
      </c>
      <c r="I59" s="43">
        <v>0</v>
      </c>
      <c r="J59" s="43">
        <v>0</v>
      </c>
      <c r="K59" s="43">
        <v>0</v>
      </c>
      <c r="II59" s="45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s="38" customFormat="1" ht="24">
      <c r="A60" s="35" t="s">
        <v>186</v>
      </c>
      <c r="B60" s="35"/>
      <c r="C60" s="36" t="s">
        <v>187</v>
      </c>
      <c r="D60" s="37">
        <f>SUM(D61:D64)</f>
        <v>449122</v>
      </c>
      <c r="E60" s="37">
        <f aca="true" t="shared" si="16" ref="D60:K60">SUM(E61:E64)</f>
        <v>449122</v>
      </c>
      <c r="F60" s="37">
        <f t="shared" si="16"/>
        <v>154053</v>
      </c>
      <c r="G60" s="37">
        <f t="shared" si="16"/>
        <v>30067</v>
      </c>
      <c r="H60" s="37">
        <f t="shared" si="16"/>
        <v>177000</v>
      </c>
      <c r="I60" s="37">
        <f t="shared" si="16"/>
        <v>0</v>
      </c>
      <c r="J60" s="37">
        <f t="shared" si="16"/>
        <v>0</v>
      </c>
      <c r="K60" s="37">
        <f t="shared" si="16"/>
        <v>0</v>
      </c>
      <c r="II60" s="39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s="44" customFormat="1" ht="12.75">
      <c r="A61" s="41"/>
      <c r="B61" s="41" t="s">
        <v>188</v>
      </c>
      <c r="C61" s="42" t="s">
        <v>189</v>
      </c>
      <c r="D61" s="43">
        <f>SUM(E61+K61)</f>
        <v>226131</v>
      </c>
      <c r="E61" s="43">
        <v>226131</v>
      </c>
      <c r="F61" s="43">
        <v>154053</v>
      </c>
      <c r="G61" s="43">
        <v>30067</v>
      </c>
      <c r="H61" s="43">
        <v>0</v>
      </c>
      <c r="I61" s="43">
        <v>0</v>
      </c>
      <c r="J61" s="43">
        <v>0</v>
      </c>
      <c r="K61" s="43">
        <v>0</v>
      </c>
      <c r="II61" s="45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s="44" customFormat="1" ht="24">
      <c r="A62" s="41"/>
      <c r="B62" s="41" t="s">
        <v>190</v>
      </c>
      <c r="C62" s="42" t="s">
        <v>191</v>
      </c>
      <c r="D62" s="43">
        <f>SUM(E62+K62)</f>
        <v>45000</v>
      </c>
      <c r="E62" s="43">
        <v>45000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II62" s="45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s="44" customFormat="1" ht="24">
      <c r="A63" s="41"/>
      <c r="B63" s="41" t="s">
        <v>192</v>
      </c>
      <c r="C63" s="42" t="s">
        <v>172</v>
      </c>
      <c r="D63" s="43">
        <f>SUM(E63+K63)</f>
        <v>991</v>
      </c>
      <c r="E63" s="43">
        <v>991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II63" s="45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s="44" customFormat="1" ht="12.75">
      <c r="A64" s="41"/>
      <c r="B64" s="41" t="s">
        <v>193</v>
      </c>
      <c r="C64" s="42" t="s">
        <v>94</v>
      </c>
      <c r="D64" s="43">
        <f>SUM(E64+K64)</f>
        <v>177000</v>
      </c>
      <c r="E64" s="43">
        <v>177000</v>
      </c>
      <c r="F64" s="43">
        <v>0</v>
      </c>
      <c r="G64" s="43">
        <v>0</v>
      </c>
      <c r="H64" s="43">
        <v>177000</v>
      </c>
      <c r="I64" s="43">
        <v>0</v>
      </c>
      <c r="J64" s="43">
        <v>0</v>
      </c>
      <c r="K64" s="43">
        <v>0</v>
      </c>
      <c r="II64" s="45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s="38" customFormat="1" ht="24">
      <c r="A65" s="35" t="s">
        <v>108</v>
      </c>
      <c r="B65" s="35"/>
      <c r="C65" s="36" t="s">
        <v>109</v>
      </c>
      <c r="D65" s="37">
        <f aca="true" t="shared" si="17" ref="D65:K65">SUM(D66:D67)</f>
        <v>11610296</v>
      </c>
      <c r="E65" s="37">
        <f t="shared" si="17"/>
        <v>798033</v>
      </c>
      <c r="F65" s="37">
        <f t="shared" si="17"/>
        <v>190635</v>
      </c>
      <c r="G65" s="37">
        <f t="shared" si="17"/>
        <v>32198</v>
      </c>
      <c r="H65" s="37">
        <f t="shared" si="17"/>
        <v>0</v>
      </c>
      <c r="I65" s="37">
        <f t="shared" si="17"/>
        <v>0</v>
      </c>
      <c r="J65" s="37">
        <f t="shared" si="17"/>
        <v>0</v>
      </c>
      <c r="K65" s="37">
        <f t="shared" si="17"/>
        <v>10812263</v>
      </c>
      <c r="II65" s="39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44" customFormat="1" ht="24">
      <c r="A66" s="41"/>
      <c r="B66" s="41" t="s">
        <v>194</v>
      </c>
      <c r="C66" s="42" t="s">
        <v>195</v>
      </c>
      <c r="D66" s="43">
        <f>SUM(E66+K66)</f>
        <v>601200</v>
      </c>
      <c r="E66" s="43">
        <v>301200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300000</v>
      </c>
      <c r="II66" s="45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s="44" customFormat="1" ht="12.75">
      <c r="A67" s="41"/>
      <c r="B67" s="41" t="s">
        <v>110</v>
      </c>
      <c r="C67" s="42" t="s">
        <v>94</v>
      </c>
      <c r="D67" s="43">
        <f>SUM(E67+K67)</f>
        <v>11009096</v>
      </c>
      <c r="E67" s="43">
        <v>496833</v>
      </c>
      <c r="F67" s="43">
        <v>190635</v>
      </c>
      <c r="G67" s="43">
        <v>32198</v>
      </c>
      <c r="H67" s="43">
        <v>0</v>
      </c>
      <c r="I67" s="43">
        <v>0</v>
      </c>
      <c r="J67" s="43">
        <v>0</v>
      </c>
      <c r="K67" s="43">
        <v>10512263</v>
      </c>
      <c r="II67" s="45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</row>
    <row r="68" spans="1:256" s="38" customFormat="1" ht="24">
      <c r="A68" s="35" t="s">
        <v>111</v>
      </c>
      <c r="B68" s="35"/>
      <c r="C68" s="36" t="s">
        <v>112</v>
      </c>
      <c r="D68" s="37">
        <f aca="true" t="shared" si="18" ref="D68:K68">SUM(D69:D72)</f>
        <v>1883287</v>
      </c>
      <c r="E68" s="37">
        <f t="shared" si="18"/>
        <v>551704</v>
      </c>
      <c r="F68" s="37">
        <f t="shared" si="18"/>
        <v>0</v>
      </c>
      <c r="G68" s="37">
        <f t="shared" si="18"/>
        <v>0</v>
      </c>
      <c r="H68" s="37">
        <f t="shared" si="18"/>
        <v>465000</v>
      </c>
      <c r="I68" s="37">
        <f t="shared" si="18"/>
        <v>0</v>
      </c>
      <c r="J68" s="37">
        <f t="shared" si="18"/>
        <v>0</v>
      </c>
      <c r="K68" s="37">
        <f t="shared" si="18"/>
        <v>1331583</v>
      </c>
      <c r="II68" s="39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1:256" s="44" customFormat="1" ht="24">
      <c r="A69" s="41"/>
      <c r="B69" s="41" t="s">
        <v>113</v>
      </c>
      <c r="C69" s="42" t="s">
        <v>114</v>
      </c>
      <c r="D69" s="43">
        <f>SUM(E69+K69)</f>
        <v>1198287</v>
      </c>
      <c r="E69" s="43">
        <v>436704</v>
      </c>
      <c r="F69" s="43">
        <v>0</v>
      </c>
      <c r="G69" s="43">
        <v>0</v>
      </c>
      <c r="H69" s="43">
        <v>400000</v>
      </c>
      <c r="I69" s="43">
        <v>0</v>
      </c>
      <c r="J69" s="43">
        <v>0</v>
      </c>
      <c r="K69" s="43">
        <v>761583</v>
      </c>
      <c r="II69" s="45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</row>
    <row r="70" spans="1:256" s="44" customFormat="1" ht="12.75">
      <c r="A70" s="41"/>
      <c r="B70" s="41" t="s">
        <v>196</v>
      </c>
      <c r="C70" s="42" t="s">
        <v>197</v>
      </c>
      <c r="D70" s="43">
        <f>SUM(E70+K70)</f>
        <v>65000</v>
      </c>
      <c r="E70" s="43">
        <v>65000</v>
      </c>
      <c r="F70" s="43">
        <v>0</v>
      </c>
      <c r="G70" s="43">
        <v>0</v>
      </c>
      <c r="H70" s="43">
        <v>65000</v>
      </c>
      <c r="I70" s="43">
        <v>0</v>
      </c>
      <c r="J70" s="43">
        <v>0</v>
      </c>
      <c r="K70" s="43">
        <v>0</v>
      </c>
      <c r="II70" s="45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</row>
    <row r="71" spans="1:256" s="44" customFormat="1" ht="24">
      <c r="A71" s="41"/>
      <c r="B71" s="41" t="s">
        <v>115</v>
      </c>
      <c r="C71" s="42" t="s">
        <v>116</v>
      </c>
      <c r="D71" s="43">
        <f>SUM(E71+K71)</f>
        <v>570000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570000</v>
      </c>
      <c r="II71" s="45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</row>
    <row r="72" spans="1:256" s="44" customFormat="1" ht="12.75">
      <c r="A72" s="41"/>
      <c r="B72" s="41" t="s">
        <v>198</v>
      </c>
      <c r="C72" s="42" t="s">
        <v>94</v>
      </c>
      <c r="D72" s="43">
        <f>SUM(E72+K72)</f>
        <v>50000</v>
      </c>
      <c r="E72" s="43">
        <v>50000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II72" s="45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</row>
    <row r="73" spans="1:256" s="38" customFormat="1" ht="12.75">
      <c r="A73" s="35" t="s">
        <v>117</v>
      </c>
      <c r="B73" s="35"/>
      <c r="C73" s="36" t="s">
        <v>118</v>
      </c>
      <c r="D73" s="37">
        <f aca="true" t="shared" si="19" ref="D73:K73">SUM(D74)</f>
        <v>1776000</v>
      </c>
      <c r="E73" s="37">
        <f t="shared" si="19"/>
        <v>41000</v>
      </c>
      <c r="F73" s="37">
        <f t="shared" si="19"/>
        <v>0</v>
      </c>
      <c r="G73" s="37">
        <f t="shared" si="19"/>
        <v>0</v>
      </c>
      <c r="H73" s="37">
        <f t="shared" si="19"/>
        <v>41000</v>
      </c>
      <c r="I73" s="37">
        <f t="shared" si="19"/>
        <v>0</v>
      </c>
      <c r="J73" s="37">
        <f t="shared" si="19"/>
        <v>0</v>
      </c>
      <c r="K73" s="37">
        <f t="shared" si="19"/>
        <v>1735000</v>
      </c>
      <c r="II73" s="39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</row>
    <row r="74" spans="1:256" s="44" customFormat="1" ht="12.75">
      <c r="A74" s="41"/>
      <c r="B74" s="41" t="s">
        <v>119</v>
      </c>
      <c r="C74" s="42" t="s">
        <v>94</v>
      </c>
      <c r="D74" s="43">
        <f>SUM(E74+K74)</f>
        <v>1776000</v>
      </c>
      <c r="E74" s="43">
        <v>41000</v>
      </c>
      <c r="F74" s="43">
        <v>0</v>
      </c>
      <c r="G74" s="43">
        <v>0</v>
      </c>
      <c r="H74" s="43">
        <v>41000</v>
      </c>
      <c r="I74" s="43"/>
      <c r="J74" s="43"/>
      <c r="K74" s="43">
        <v>1735000</v>
      </c>
      <c r="II74" s="45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</row>
    <row r="75" spans="1:256" s="39" customFormat="1" ht="12.75">
      <c r="A75" s="142" t="s">
        <v>120</v>
      </c>
      <c r="B75" s="142"/>
      <c r="C75" s="142"/>
      <c r="D75" s="37">
        <f aca="true" t="shared" si="20" ref="D75:K75">SUM(D7,D10,D12,D15,D17,D19,D25,D27,D32,D34,D36,D39,D46,D50,D58,D60,D65,D68,D73)</f>
        <v>29516466</v>
      </c>
      <c r="E75" s="37">
        <f t="shared" si="20"/>
        <v>11085467</v>
      </c>
      <c r="F75" s="37">
        <f t="shared" si="20"/>
        <v>4160646</v>
      </c>
      <c r="G75" s="37">
        <f t="shared" si="20"/>
        <v>727635</v>
      </c>
      <c r="H75" s="37">
        <f t="shared" si="20"/>
        <v>956500</v>
      </c>
      <c r="I75" s="37">
        <f t="shared" si="20"/>
        <v>262511</v>
      </c>
      <c r="J75" s="37">
        <f t="shared" si="20"/>
        <v>0</v>
      </c>
      <c r="K75" s="37">
        <f t="shared" si="20"/>
        <v>18430999</v>
      </c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</row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</sheetData>
  <sheetProtection/>
  <mergeCells count="11">
    <mergeCell ref="E4:K4"/>
    <mergeCell ref="E5:E6"/>
    <mergeCell ref="F5:J5"/>
    <mergeCell ref="K5:K6"/>
    <mergeCell ref="A75:C75"/>
    <mergeCell ref="J1:K1"/>
    <mergeCell ref="A2:K2"/>
    <mergeCell ref="A4:A6"/>
    <mergeCell ref="B4:B6"/>
    <mergeCell ref="C4:C6"/>
    <mergeCell ref="D4:D6"/>
  </mergeCells>
  <printOptions horizontalCentered="1"/>
  <pageMargins left="0.6798611111111111" right="0.25972222222222224" top="0.5902777777777778" bottom="0.5902777777777778" header="0.5118055555555556" footer="0.511805555555555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defaultGridColor="0" zoomScale="95" zoomScaleNormal="95" zoomScalePageLayoutView="0" colorId="15" workbookViewId="0" topLeftCell="A1">
      <selection activeCell="A2" sqref="A2:D2"/>
    </sheetView>
  </sheetViews>
  <sheetFormatPr defaultColWidth="9.00390625" defaultRowHeight="12.75"/>
  <cols>
    <col min="1" max="1" width="4.75390625" style="2" customWidth="1"/>
    <col min="2" max="2" width="40.125" style="2" customWidth="1"/>
    <col min="3" max="3" width="14.00390625" style="2" customWidth="1"/>
    <col min="4" max="4" width="17.125" style="50" customWidth="1"/>
    <col min="5" max="16384" width="9.125" style="2" customWidth="1"/>
  </cols>
  <sheetData>
    <row r="1" ht="66" customHeight="1">
      <c r="D1" s="51" t="s">
        <v>394</v>
      </c>
    </row>
    <row r="2" spans="1:7" ht="48.75" customHeight="1">
      <c r="A2" s="140" t="s">
        <v>199</v>
      </c>
      <c r="B2" s="140"/>
      <c r="C2" s="140"/>
      <c r="D2" s="140"/>
      <c r="E2" s="52"/>
      <c r="F2" s="52"/>
      <c r="G2" s="53"/>
    </row>
    <row r="3" ht="9.75" customHeight="1">
      <c r="D3" s="54" t="s">
        <v>1</v>
      </c>
    </row>
    <row r="4" spans="1:4" ht="64.5" customHeight="1">
      <c r="A4" s="55" t="s">
        <v>200</v>
      </c>
      <c r="B4" s="55" t="s">
        <v>201</v>
      </c>
      <c r="C4" s="56" t="s">
        <v>202</v>
      </c>
      <c r="D4" s="57" t="s">
        <v>393</v>
      </c>
    </row>
    <row r="5" spans="1:4" s="32" customFormat="1" ht="18.75" customHeight="1">
      <c r="A5" s="144" t="s">
        <v>203</v>
      </c>
      <c r="B5" s="144"/>
      <c r="C5" s="58"/>
      <c r="D5" s="59">
        <f>SUM(D6:D13)</f>
        <v>6535768</v>
      </c>
    </row>
    <row r="6" spans="1:4" s="32" customFormat="1" ht="18.75" customHeight="1">
      <c r="A6" s="58" t="s">
        <v>204</v>
      </c>
      <c r="B6" s="60" t="s">
        <v>205</v>
      </c>
      <c r="C6" s="58" t="s">
        <v>206</v>
      </c>
      <c r="D6" s="61">
        <v>1300000</v>
      </c>
    </row>
    <row r="7" spans="1:4" s="32" customFormat="1" ht="18.75" customHeight="1">
      <c r="A7" s="58" t="s">
        <v>207</v>
      </c>
      <c r="B7" s="60" t="s">
        <v>208</v>
      </c>
      <c r="C7" s="58" t="s">
        <v>206</v>
      </c>
      <c r="D7" s="61">
        <v>0</v>
      </c>
    </row>
    <row r="8" spans="1:4" s="32" customFormat="1" ht="36.75" customHeight="1">
      <c r="A8" s="58" t="s">
        <v>209</v>
      </c>
      <c r="B8" s="62" t="s">
        <v>210</v>
      </c>
      <c r="C8" s="58" t="s">
        <v>211</v>
      </c>
      <c r="D8" s="61">
        <v>0</v>
      </c>
    </row>
    <row r="9" spans="1:4" s="32" customFormat="1" ht="18.75" customHeight="1">
      <c r="A9" s="58" t="s">
        <v>212</v>
      </c>
      <c r="B9" s="60" t="s">
        <v>213</v>
      </c>
      <c r="C9" s="58" t="s">
        <v>214</v>
      </c>
      <c r="D9" s="61">
        <v>0</v>
      </c>
    </row>
    <row r="10" spans="1:4" s="32" customFormat="1" ht="18.75" customHeight="1">
      <c r="A10" s="58" t="s">
        <v>215</v>
      </c>
      <c r="B10" s="60" t="s">
        <v>216</v>
      </c>
      <c r="C10" s="58" t="s">
        <v>217</v>
      </c>
      <c r="D10" s="61">
        <v>0</v>
      </c>
    </row>
    <row r="11" spans="1:4" s="32" customFormat="1" ht="18.75" customHeight="1">
      <c r="A11" s="58" t="s">
        <v>218</v>
      </c>
      <c r="B11" s="60" t="s">
        <v>219</v>
      </c>
      <c r="C11" s="58" t="s">
        <v>220</v>
      </c>
      <c r="D11" s="61">
        <v>0</v>
      </c>
    </row>
    <row r="12" spans="1:4" s="32" customFormat="1" ht="18.75" customHeight="1">
      <c r="A12" s="58" t="s">
        <v>221</v>
      </c>
      <c r="B12" s="60" t="s">
        <v>222</v>
      </c>
      <c r="C12" s="58" t="s">
        <v>223</v>
      </c>
      <c r="D12" s="61">
        <v>5235768</v>
      </c>
    </row>
    <row r="13" spans="1:4" s="32" customFormat="1" ht="18.75" customHeight="1">
      <c r="A13" s="58" t="s">
        <v>224</v>
      </c>
      <c r="B13" s="60" t="s">
        <v>225</v>
      </c>
      <c r="C13" s="58" t="s">
        <v>226</v>
      </c>
      <c r="D13" s="61">
        <v>0</v>
      </c>
    </row>
    <row r="14" spans="1:4" s="32" customFormat="1" ht="18.75" customHeight="1">
      <c r="A14" s="144" t="s">
        <v>227</v>
      </c>
      <c r="B14" s="144"/>
      <c r="C14" s="58"/>
      <c r="D14" s="59">
        <f>SUM(D15:D21)</f>
        <v>1039125</v>
      </c>
    </row>
    <row r="15" spans="1:4" s="32" customFormat="1" ht="18.75" customHeight="1">
      <c r="A15" s="58" t="s">
        <v>204</v>
      </c>
      <c r="B15" s="60" t="s">
        <v>228</v>
      </c>
      <c r="C15" s="58" t="s">
        <v>229</v>
      </c>
      <c r="D15" s="61">
        <v>399945</v>
      </c>
    </row>
    <row r="16" spans="1:4" s="32" customFormat="1" ht="18.75" customHeight="1">
      <c r="A16" s="58" t="s">
        <v>207</v>
      </c>
      <c r="B16" s="60" t="s">
        <v>230</v>
      </c>
      <c r="C16" s="58" t="s">
        <v>229</v>
      </c>
      <c r="D16" s="61">
        <v>639180</v>
      </c>
    </row>
    <row r="17" spans="1:4" s="32" customFormat="1" ht="36">
      <c r="A17" s="58" t="s">
        <v>209</v>
      </c>
      <c r="B17" s="62" t="s">
        <v>231</v>
      </c>
      <c r="C17" s="58" t="s">
        <v>232</v>
      </c>
      <c r="D17" s="61">
        <v>0</v>
      </c>
    </row>
    <row r="18" spans="1:4" s="32" customFormat="1" ht="18.75" customHeight="1">
      <c r="A18" s="58" t="s">
        <v>212</v>
      </c>
      <c r="B18" s="60" t="s">
        <v>233</v>
      </c>
      <c r="C18" s="58" t="s">
        <v>234</v>
      </c>
      <c r="D18" s="61">
        <v>0</v>
      </c>
    </row>
    <row r="19" spans="1:4" s="32" customFormat="1" ht="18.75" customHeight="1">
      <c r="A19" s="58" t="s">
        <v>215</v>
      </c>
      <c r="B19" s="60" t="s">
        <v>235</v>
      </c>
      <c r="C19" s="58" t="s">
        <v>236</v>
      </c>
      <c r="D19" s="61">
        <v>0</v>
      </c>
    </row>
    <row r="20" spans="1:4" s="32" customFormat="1" ht="18.75" customHeight="1">
      <c r="A20" s="58" t="s">
        <v>218</v>
      </c>
      <c r="B20" s="60" t="s">
        <v>237</v>
      </c>
      <c r="C20" s="58" t="s">
        <v>238</v>
      </c>
      <c r="D20" s="61">
        <v>0</v>
      </c>
    </row>
    <row r="21" spans="1:4" s="32" customFormat="1" ht="18.75" customHeight="1">
      <c r="A21" s="58" t="s">
        <v>221</v>
      </c>
      <c r="B21" s="60" t="s">
        <v>239</v>
      </c>
      <c r="C21" s="58" t="s">
        <v>240</v>
      </c>
      <c r="D21" s="61">
        <v>0</v>
      </c>
    </row>
    <row r="22" spans="1:4" s="32" customFormat="1" ht="7.5" customHeight="1">
      <c r="A22" s="63"/>
      <c r="B22" s="64"/>
      <c r="C22" s="64"/>
      <c r="D22" s="65"/>
    </row>
    <row r="23" spans="1:6" s="32" customFormat="1" ht="12">
      <c r="A23" s="66"/>
      <c r="B23" s="67"/>
      <c r="C23" s="67"/>
      <c r="D23" s="68"/>
      <c r="E23" s="69"/>
      <c r="F23" s="69"/>
    </row>
    <row r="24" s="32" customFormat="1" ht="12">
      <c r="D24" s="70"/>
    </row>
    <row r="25" s="32" customFormat="1" ht="12">
      <c r="D25" s="70"/>
    </row>
    <row r="26" s="32" customFormat="1" ht="12">
      <c r="D26" s="70"/>
    </row>
    <row r="27" s="32" customFormat="1" ht="12">
      <c r="D27" s="70"/>
    </row>
    <row r="28" s="32" customFormat="1" ht="12">
      <c r="D28" s="70"/>
    </row>
  </sheetData>
  <sheetProtection/>
  <mergeCells count="3">
    <mergeCell ref="A2:D2"/>
    <mergeCell ref="A5:B5"/>
    <mergeCell ref="A14:B14"/>
  </mergeCells>
  <printOptions horizontalCentered="1"/>
  <pageMargins left="0.5701388888888889" right="0.5402777777777777" top="0.5902777777777778" bottom="0.5902777777777778" header="0.5118055555555556" footer="0.5118055555555556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4"/>
  <sheetViews>
    <sheetView showGridLines="0" defaultGridColor="0" zoomScalePageLayoutView="0" colorId="15" workbookViewId="0" topLeftCell="A1">
      <selection activeCell="L1" sqref="L1:M1"/>
    </sheetView>
  </sheetViews>
  <sheetFormatPr defaultColWidth="9.00390625" defaultRowHeight="12.75"/>
  <cols>
    <col min="1" max="1" width="4.25390625" style="2" customWidth="1"/>
    <col min="2" max="2" width="6.125" style="2" customWidth="1"/>
    <col min="3" max="3" width="8.25390625" style="2" customWidth="1"/>
    <col min="4" max="4" width="5.125" style="2" customWidth="1"/>
    <col min="5" max="5" width="15.75390625" style="2" customWidth="1"/>
    <col min="6" max="7" width="15.625" style="2" customWidth="1"/>
    <col min="8" max="8" width="12.00390625" style="2" customWidth="1"/>
    <col min="9" max="9" width="14.00390625" style="2" customWidth="1"/>
    <col min="10" max="13" width="11.125" style="2" customWidth="1"/>
    <col min="14" max="16384" width="9.125" style="2" customWidth="1"/>
  </cols>
  <sheetData>
    <row r="1" spans="12:13" ht="48.75" customHeight="1">
      <c r="L1" s="139" t="s">
        <v>396</v>
      </c>
      <c r="M1" s="139"/>
    </row>
    <row r="2" spans="1:13" ht="48" customHeight="1">
      <c r="A2" s="140" t="s">
        <v>241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9.75" customHeight="1">
      <c r="A3" s="71"/>
      <c r="B3" s="71"/>
      <c r="C3" s="71"/>
      <c r="D3" s="71"/>
      <c r="E3" s="71"/>
      <c r="F3" s="71"/>
      <c r="G3" s="71"/>
      <c r="H3" s="71"/>
      <c r="I3" s="71"/>
      <c r="K3" s="72"/>
      <c r="L3" s="72"/>
      <c r="M3" s="5" t="s">
        <v>1</v>
      </c>
    </row>
    <row r="4" spans="1:13" s="73" customFormat="1" ht="64.5" customHeight="1">
      <c r="A4" s="145" t="s">
        <v>200</v>
      </c>
      <c r="B4" s="145" t="s">
        <v>2</v>
      </c>
      <c r="C4" s="145" t="s">
        <v>242</v>
      </c>
      <c r="D4" s="145" t="s">
        <v>4</v>
      </c>
      <c r="E4" s="146" t="s">
        <v>243</v>
      </c>
      <c r="F4" s="146" t="s">
        <v>244</v>
      </c>
      <c r="G4" s="146" t="s">
        <v>245</v>
      </c>
      <c r="H4" s="146" t="s">
        <v>246</v>
      </c>
      <c r="I4" s="146" t="s">
        <v>247</v>
      </c>
      <c r="J4" s="146" t="s">
        <v>248</v>
      </c>
      <c r="K4" s="146"/>
      <c r="L4" s="146"/>
      <c r="M4" s="146"/>
    </row>
    <row r="5" spans="1:13" s="73" customFormat="1" ht="25.5" customHeight="1">
      <c r="A5" s="145"/>
      <c r="B5" s="145"/>
      <c r="C5" s="145"/>
      <c r="D5" s="145"/>
      <c r="E5" s="146"/>
      <c r="F5" s="146"/>
      <c r="G5" s="146"/>
      <c r="H5" s="146"/>
      <c r="I5" s="146"/>
      <c r="J5" s="56" t="s">
        <v>249</v>
      </c>
      <c r="K5" s="56" t="s">
        <v>250</v>
      </c>
      <c r="L5" s="56" t="s">
        <v>251</v>
      </c>
      <c r="M5" s="56" t="s">
        <v>252</v>
      </c>
    </row>
    <row r="6" spans="1:13" s="40" customFormat="1" ht="12.75">
      <c r="A6" s="147" t="s">
        <v>300</v>
      </c>
      <c r="B6" s="147" t="s">
        <v>139</v>
      </c>
      <c r="C6" s="147" t="s">
        <v>142</v>
      </c>
      <c r="D6" s="147" t="s">
        <v>261</v>
      </c>
      <c r="E6" s="148" t="s">
        <v>347</v>
      </c>
      <c r="F6" s="147" t="s">
        <v>254</v>
      </c>
      <c r="G6" s="147" t="s">
        <v>346</v>
      </c>
      <c r="H6" s="149">
        <v>920000</v>
      </c>
      <c r="I6" s="76" t="s">
        <v>256</v>
      </c>
      <c r="J6" s="77">
        <f>SUM(J7:J9)</f>
        <v>920000</v>
      </c>
      <c r="K6" s="77">
        <f>SUM(K7:K9)</f>
        <v>0</v>
      </c>
      <c r="L6" s="77">
        <f>SUM(L7:L9)</f>
        <v>0</v>
      </c>
      <c r="M6" s="77">
        <f>SUM(M7:M9)</f>
        <v>0</v>
      </c>
    </row>
    <row r="7" spans="1:13" s="40" customFormat="1" ht="12.75">
      <c r="A7" s="147"/>
      <c r="B7" s="147"/>
      <c r="C7" s="147"/>
      <c r="D7" s="147"/>
      <c r="E7" s="148"/>
      <c r="F7" s="147"/>
      <c r="G7" s="147"/>
      <c r="H7" s="149"/>
      <c r="I7" s="78" t="s">
        <v>257</v>
      </c>
      <c r="J7" s="79">
        <v>0</v>
      </c>
      <c r="K7" s="79">
        <v>0</v>
      </c>
      <c r="L7" s="79">
        <v>0</v>
      </c>
      <c r="M7" s="79">
        <v>0</v>
      </c>
    </row>
    <row r="8" spans="1:13" s="40" customFormat="1" ht="24">
      <c r="A8" s="147"/>
      <c r="B8" s="147"/>
      <c r="C8" s="147"/>
      <c r="D8" s="147"/>
      <c r="E8" s="148"/>
      <c r="F8" s="147"/>
      <c r="G8" s="147"/>
      <c r="H8" s="149"/>
      <c r="I8" s="78" t="s">
        <v>258</v>
      </c>
      <c r="J8" s="79">
        <v>620000</v>
      </c>
      <c r="K8" s="79">
        <v>0</v>
      </c>
      <c r="L8" s="79">
        <v>0</v>
      </c>
      <c r="M8" s="79">
        <v>0</v>
      </c>
    </row>
    <row r="9" spans="1:13" s="40" customFormat="1" ht="12.75">
      <c r="A9" s="147"/>
      <c r="B9" s="147"/>
      <c r="C9" s="147"/>
      <c r="D9" s="147"/>
      <c r="E9" s="148"/>
      <c r="F9" s="147"/>
      <c r="G9" s="147"/>
      <c r="H9" s="149"/>
      <c r="I9" s="78" t="s">
        <v>259</v>
      </c>
      <c r="J9" s="79">
        <v>300000</v>
      </c>
      <c r="K9" s="79">
        <v>0</v>
      </c>
      <c r="L9" s="79">
        <v>0</v>
      </c>
      <c r="M9" s="79">
        <v>0</v>
      </c>
    </row>
    <row r="10" spans="1:13" s="40" customFormat="1" ht="12.75">
      <c r="A10" s="147" t="s">
        <v>302</v>
      </c>
      <c r="B10" s="147" t="s">
        <v>139</v>
      </c>
      <c r="C10" s="147" t="s">
        <v>142</v>
      </c>
      <c r="D10" s="147" t="s">
        <v>261</v>
      </c>
      <c r="E10" s="148" t="s">
        <v>260</v>
      </c>
      <c r="F10" s="147" t="s">
        <v>254</v>
      </c>
      <c r="G10" s="147" t="s">
        <v>346</v>
      </c>
      <c r="H10" s="149">
        <v>600000</v>
      </c>
      <c r="I10" s="76" t="s">
        <v>256</v>
      </c>
      <c r="J10" s="77">
        <f>SUM(J11:J13)</f>
        <v>600000</v>
      </c>
      <c r="K10" s="77">
        <f>SUM(K11:K13)</f>
        <v>0</v>
      </c>
      <c r="L10" s="77">
        <f>SUM(L11:L13)</f>
        <v>0</v>
      </c>
      <c r="M10" s="77">
        <f>SUM(M11:M13)</f>
        <v>0</v>
      </c>
    </row>
    <row r="11" spans="1:13" s="40" customFormat="1" ht="12.75">
      <c r="A11" s="147"/>
      <c r="B11" s="147"/>
      <c r="C11" s="147"/>
      <c r="D11" s="147"/>
      <c r="E11" s="148"/>
      <c r="F11" s="147"/>
      <c r="G11" s="147"/>
      <c r="H11" s="149"/>
      <c r="I11" s="78" t="s">
        <v>257</v>
      </c>
      <c r="J11" s="79">
        <v>0</v>
      </c>
      <c r="K11" s="79">
        <v>0</v>
      </c>
      <c r="L11" s="79">
        <v>0</v>
      </c>
      <c r="M11" s="79">
        <v>0</v>
      </c>
    </row>
    <row r="12" spans="1:13" s="40" customFormat="1" ht="24">
      <c r="A12" s="147"/>
      <c r="B12" s="147"/>
      <c r="C12" s="147"/>
      <c r="D12" s="147"/>
      <c r="E12" s="148"/>
      <c r="F12" s="147"/>
      <c r="G12" s="147"/>
      <c r="H12" s="149"/>
      <c r="I12" s="78" t="s">
        <v>258</v>
      </c>
      <c r="J12" s="79">
        <v>400000</v>
      </c>
      <c r="K12" s="79">
        <v>0</v>
      </c>
      <c r="L12" s="79">
        <v>0</v>
      </c>
      <c r="M12" s="79">
        <v>0</v>
      </c>
    </row>
    <row r="13" spans="1:13" s="40" customFormat="1" ht="12.75">
      <c r="A13" s="147"/>
      <c r="B13" s="147"/>
      <c r="C13" s="147"/>
      <c r="D13" s="147"/>
      <c r="E13" s="148"/>
      <c r="F13" s="147"/>
      <c r="G13" s="147"/>
      <c r="H13" s="149"/>
      <c r="I13" s="78" t="s">
        <v>259</v>
      </c>
      <c r="J13" s="79">
        <v>200000</v>
      </c>
      <c r="K13" s="79">
        <v>0</v>
      </c>
      <c r="L13" s="79">
        <v>0</v>
      </c>
      <c r="M13" s="79">
        <v>0</v>
      </c>
    </row>
    <row r="14" spans="1:13" s="40" customFormat="1" ht="12.75">
      <c r="A14" s="147" t="s">
        <v>368</v>
      </c>
      <c r="B14" s="147" t="s">
        <v>139</v>
      </c>
      <c r="C14" s="147" t="s">
        <v>142</v>
      </c>
      <c r="D14" s="147" t="s">
        <v>261</v>
      </c>
      <c r="E14" s="148" t="s">
        <v>348</v>
      </c>
      <c r="F14" s="147" t="s">
        <v>254</v>
      </c>
      <c r="G14" s="147" t="s">
        <v>255</v>
      </c>
      <c r="H14" s="149">
        <v>450000</v>
      </c>
      <c r="I14" s="76" t="s">
        <v>256</v>
      </c>
      <c r="J14" s="77">
        <f>SUM(J15:J17)</f>
        <v>450000</v>
      </c>
      <c r="K14" s="77">
        <f>SUM(K15:K17)</f>
        <v>0</v>
      </c>
      <c r="L14" s="77">
        <f>SUM(L15:L17)</f>
        <v>0</v>
      </c>
      <c r="M14" s="77">
        <f>SUM(M15:M17)</f>
        <v>0</v>
      </c>
    </row>
    <row r="15" spans="1:13" s="40" customFormat="1" ht="12.75">
      <c r="A15" s="147"/>
      <c r="B15" s="147"/>
      <c r="C15" s="147"/>
      <c r="D15" s="147"/>
      <c r="E15" s="148"/>
      <c r="F15" s="147"/>
      <c r="G15" s="147"/>
      <c r="H15" s="149"/>
      <c r="I15" s="78" t="s">
        <v>257</v>
      </c>
      <c r="J15" s="79">
        <v>38245</v>
      </c>
      <c r="K15" s="79">
        <v>0</v>
      </c>
      <c r="L15" s="79">
        <v>0</v>
      </c>
      <c r="M15" s="79">
        <v>0</v>
      </c>
    </row>
    <row r="16" spans="1:13" s="40" customFormat="1" ht="24">
      <c r="A16" s="147"/>
      <c r="B16" s="147"/>
      <c r="C16" s="147"/>
      <c r="D16" s="147"/>
      <c r="E16" s="148"/>
      <c r="F16" s="147"/>
      <c r="G16" s="147"/>
      <c r="H16" s="149"/>
      <c r="I16" s="78" t="s">
        <v>258</v>
      </c>
      <c r="J16" s="79">
        <v>186755</v>
      </c>
      <c r="K16" s="79">
        <v>0</v>
      </c>
      <c r="L16" s="79">
        <v>0</v>
      </c>
      <c r="M16" s="79">
        <v>0</v>
      </c>
    </row>
    <row r="17" spans="1:13" s="40" customFormat="1" ht="12.75">
      <c r="A17" s="147"/>
      <c r="B17" s="147"/>
      <c r="C17" s="147"/>
      <c r="D17" s="147"/>
      <c r="E17" s="148"/>
      <c r="F17" s="147"/>
      <c r="G17" s="147"/>
      <c r="H17" s="149"/>
      <c r="I17" s="78" t="s">
        <v>259</v>
      </c>
      <c r="J17" s="79">
        <v>225000</v>
      </c>
      <c r="K17" s="79">
        <v>0</v>
      </c>
      <c r="L17" s="79">
        <v>0</v>
      </c>
      <c r="M17" s="79">
        <v>0</v>
      </c>
    </row>
    <row r="18" spans="1:13" s="40" customFormat="1" ht="12.75">
      <c r="A18" s="147" t="s">
        <v>369</v>
      </c>
      <c r="B18" s="147" t="s">
        <v>139</v>
      </c>
      <c r="C18" s="147" t="s">
        <v>142</v>
      </c>
      <c r="D18" s="147" t="s">
        <v>261</v>
      </c>
      <c r="E18" s="148" t="s">
        <v>349</v>
      </c>
      <c r="F18" s="147" t="s">
        <v>254</v>
      </c>
      <c r="G18" s="147" t="s">
        <v>346</v>
      </c>
      <c r="H18" s="149">
        <v>300000</v>
      </c>
      <c r="I18" s="76" t="s">
        <v>256</v>
      </c>
      <c r="J18" s="77">
        <f>SUM(J19:J21)</f>
        <v>300000</v>
      </c>
      <c r="K18" s="77">
        <f>SUM(K19:K21)</f>
        <v>0</v>
      </c>
      <c r="L18" s="77">
        <f>SUM(L19:L21)</f>
        <v>0</v>
      </c>
      <c r="M18" s="77">
        <f>SUM(M19:M21)</f>
        <v>0</v>
      </c>
    </row>
    <row r="19" spans="1:13" s="40" customFormat="1" ht="12.75">
      <c r="A19" s="147"/>
      <c r="B19" s="147"/>
      <c r="C19" s="147"/>
      <c r="D19" s="147"/>
      <c r="E19" s="148"/>
      <c r="F19" s="147"/>
      <c r="G19" s="147"/>
      <c r="H19" s="149"/>
      <c r="I19" s="78" t="s">
        <v>257</v>
      </c>
      <c r="J19" s="79">
        <v>300000</v>
      </c>
      <c r="K19" s="79">
        <v>0</v>
      </c>
      <c r="L19" s="79">
        <v>0</v>
      </c>
      <c r="M19" s="79">
        <v>0</v>
      </c>
    </row>
    <row r="20" spans="1:13" s="40" customFormat="1" ht="24">
      <c r="A20" s="147"/>
      <c r="B20" s="147"/>
      <c r="C20" s="147"/>
      <c r="D20" s="147"/>
      <c r="E20" s="148"/>
      <c r="F20" s="147"/>
      <c r="G20" s="147"/>
      <c r="H20" s="149"/>
      <c r="I20" s="78" t="s">
        <v>258</v>
      </c>
      <c r="J20" s="79">
        <v>0</v>
      </c>
      <c r="K20" s="79">
        <v>0</v>
      </c>
      <c r="L20" s="79">
        <v>0</v>
      </c>
      <c r="M20" s="79">
        <v>0</v>
      </c>
    </row>
    <row r="21" spans="1:13" s="40" customFormat="1" ht="12.75">
      <c r="A21" s="147"/>
      <c r="B21" s="147"/>
      <c r="C21" s="147"/>
      <c r="D21" s="147"/>
      <c r="E21" s="148"/>
      <c r="F21" s="147"/>
      <c r="G21" s="147"/>
      <c r="H21" s="149"/>
      <c r="I21" s="78" t="s">
        <v>259</v>
      </c>
      <c r="J21" s="79">
        <v>0</v>
      </c>
      <c r="K21" s="79">
        <v>0</v>
      </c>
      <c r="L21" s="79">
        <v>0</v>
      </c>
      <c r="M21" s="79">
        <v>0</v>
      </c>
    </row>
    <row r="22" spans="1:13" s="40" customFormat="1" ht="12.75">
      <c r="A22" s="147" t="s">
        <v>370</v>
      </c>
      <c r="B22" s="147" t="s">
        <v>139</v>
      </c>
      <c r="C22" s="147" t="s">
        <v>142</v>
      </c>
      <c r="D22" s="147" t="s">
        <v>261</v>
      </c>
      <c r="E22" s="148" t="s">
        <v>350</v>
      </c>
      <c r="F22" s="147" t="s">
        <v>254</v>
      </c>
      <c r="G22" s="147" t="s">
        <v>346</v>
      </c>
      <c r="H22" s="149">
        <v>200000</v>
      </c>
      <c r="I22" s="76" t="s">
        <v>256</v>
      </c>
      <c r="J22" s="77">
        <f>SUM(J23:J25)</f>
        <v>200000</v>
      </c>
      <c r="K22" s="77">
        <f>SUM(K23:K25)</f>
        <v>0</v>
      </c>
      <c r="L22" s="77">
        <f>SUM(L23:L25)</f>
        <v>0</v>
      </c>
      <c r="M22" s="77">
        <f>SUM(M23:M25)</f>
        <v>0</v>
      </c>
    </row>
    <row r="23" spans="1:13" s="40" customFormat="1" ht="12.75">
      <c r="A23" s="147"/>
      <c r="B23" s="147"/>
      <c r="C23" s="147"/>
      <c r="D23" s="147"/>
      <c r="E23" s="148"/>
      <c r="F23" s="147"/>
      <c r="G23" s="147"/>
      <c r="H23" s="149"/>
      <c r="I23" s="78" t="s">
        <v>257</v>
      </c>
      <c r="J23" s="79">
        <v>200000</v>
      </c>
      <c r="K23" s="79">
        <v>0</v>
      </c>
      <c r="L23" s="79">
        <v>0</v>
      </c>
      <c r="M23" s="79">
        <v>0</v>
      </c>
    </row>
    <row r="24" spans="1:13" s="40" customFormat="1" ht="24">
      <c r="A24" s="147"/>
      <c r="B24" s="147"/>
      <c r="C24" s="147"/>
      <c r="D24" s="147"/>
      <c r="E24" s="148"/>
      <c r="F24" s="147"/>
      <c r="G24" s="147"/>
      <c r="H24" s="149"/>
      <c r="I24" s="78" t="s">
        <v>258</v>
      </c>
      <c r="J24" s="79">
        <v>0</v>
      </c>
      <c r="K24" s="79">
        <v>0</v>
      </c>
      <c r="L24" s="79">
        <v>0</v>
      </c>
      <c r="M24" s="79">
        <v>0</v>
      </c>
    </row>
    <row r="25" spans="1:13" s="40" customFormat="1" ht="12.75">
      <c r="A25" s="147"/>
      <c r="B25" s="147"/>
      <c r="C25" s="147"/>
      <c r="D25" s="147"/>
      <c r="E25" s="148"/>
      <c r="F25" s="147"/>
      <c r="G25" s="147"/>
      <c r="H25" s="149"/>
      <c r="I25" s="78" t="s">
        <v>259</v>
      </c>
      <c r="J25" s="79">
        <v>0</v>
      </c>
      <c r="K25" s="79">
        <v>0</v>
      </c>
      <c r="L25" s="79">
        <v>0</v>
      </c>
      <c r="M25" s="79">
        <v>0</v>
      </c>
    </row>
    <row r="26" spans="1:13" s="40" customFormat="1" ht="12.75">
      <c r="A26" s="147" t="s">
        <v>371</v>
      </c>
      <c r="B26" s="147" t="s">
        <v>139</v>
      </c>
      <c r="C26" s="147" t="s">
        <v>142</v>
      </c>
      <c r="D26" s="147" t="s">
        <v>261</v>
      </c>
      <c r="E26" s="148" t="s">
        <v>351</v>
      </c>
      <c r="F26" s="147" t="s">
        <v>254</v>
      </c>
      <c r="G26" s="147" t="s">
        <v>346</v>
      </c>
      <c r="H26" s="149">
        <v>200000</v>
      </c>
      <c r="I26" s="76" t="s">
        <v>256</v>
      </c>
      <c r="J26" s="77">
        <f>SUM(J27:J29)</f>
        <v>200000</v>
      </c>
      <c r="K26" s="77">
        <f>SUM(K27:K29)</f>
        <v>0</v>
      </c>
      <c r="L26" s="77">
        <f>SUM(L27:L29)</f>
        <v>0</v>
      </c>
      <c r="M26" s="77">
        <f>SUM(M27:M29)</f>
        <v>0</v>
      </c>
    </row>
    <row r="27" spans="1:13" s="40" customFormat="1" ht="12.75">
      <c r="A27" s="147"/>
      <c r="B27" s="147"/>
      <c r="C27" s="147"/>
      <c r="D27" s="147"/>
      <c r="E27" s="148"/>
      <c r="F27" s="147"/>
      <c r="G27" s="147"/>
      <c r="H27" s="149"/>
      <c r="I27" s="78" t="s">
        <v>257</v>
      </c>
      <c r="J27" s="79">
        <v>200000</v>
      </c>
      <c r="K27" s="79">
        <v>0</v>
      </c>
      <c r="L27" s="79">
        <v>0</v>
      </c>
      <c r="M27" s="79">
        <v>0</v>
      </c>
    </row>
    <row r="28" spans="1:13" s="40" customFormat="1" ht="24">
      <c r="A28" s="147"/>
      <c r="B28" s="147"/>
      <c r="C28" s="147"/>
      <c r="D28" s="147"/>
      <c r="E28" s="148"/>
      <c r="F28" s="147"/>
      <c r="G28" s="147"/>
      <c r="H28" s="149"/>
      <c r="I28" s="78" t="s">
        <v>258</v>
      </c>
      <c r="J28" s="79">
        <v>0</v>
      </c>
      <c r="K28" s="79">
        <v>0</v>
      </c>
      <c r="L28" s="79">
        <v>0</v>
      </c>
      <c r="M28" s="79">
        <v>0</v>
      </c>
    </row>
    <row r="29" spans="1:13" s="40" customFormat="1" ht="12.75">
      <c r="A29" s="147"/>
      <c r="B29" s="147"/>
      <c r="C29" s="147"/>
      <c r="D29" s="147"/>
      <c r="E29" s="148"/>
      <c r="F29" s="147"/>
      <c r="G29" s="147"/>
      <c r="H29" s="149"/>
      <c r="I29" s="78" t="s">
        <v>259</v>
      </c>
      <c r="J29" s="79">
        <v>0</v>
      </c>
      <c r="K29" s="79">
        <v>0</v>
      </c>
      <c r="L29" s="79">
        <v>0</v>
      </c>
      <c r="M29" s="79">
        <v>0</v>
      </c>
    </row>
    <row r="30" spans="1:13" s="40" customFormat="1" ht="12.75">
      <c r="A30" s="150" t="s">
        <v>372</v>
      </c>
      <c r="B30" s="150" t="s">
        <v>11</v>
      </c>
      <c r="C30" s="150" t="s">
        <v>13</v>
      </c>
      <c r="D30" s="150" t="s">
        <v>261</v>
      </c>
      <c r="E30" s="151" t="s">
        <v>353</v>
      </c>
      <c r="F30" s="150" t="s">
        <v>254</v>
      </c>
      <c r="G30" s="150" t="s">
        <v>352</v>
      </c>
      <c r="H30" s="152">
        <v>1478323</v>
      </c>
      <c r="I30" s="136" t="s">
        <v>256</v>
      </c>
      <c r="J30" s="134">
        <f>SUM(J31:J33)</f>
        <v>98907</v>
      </c>
      <c r="K30" s="134">
        <f>SUM(K31:K33)</f>
        <v>94311</v>
      </c>
      <c r="L30" s="134">
        <f>SUM(L31:L33)</f>
        <v>89894</v>
      </c>
      <c r="M30" s="134">
        <f>SUM(M31:M33)</f>
        <v>413581</v>
      </c>
    </row>
    <row r="31" spans="1:13" s="40" customFormat="1" ht="12.75">
      <c r="A31" s="150"/>
      <c r="B31" s="150"/>
      <c r="C31" s="150"/>
      <c r="D31" s="150"/>
      <c r="E31" s="151"/>
      <c r="F31" s="150"/>
      <c r="G31" s="150"/>
      <c r="H31" s="152"/>
      <c r="I31" s="137" t="s">
        <v>257</v>
      </c>
      <c r="J31" s="135">
        <v>98907</v>
      </c>
      <c r="K31" s="135">
        <v>94311</v>
      </c>
      <c r="L31" s="135">
        <v>89894</v>
      </c>
      <c r="M31" s="135">
        <v>413581</v>
      </c>
    </row>
    <row r="32" spans="1:13" s="40" customFormat="1" ht="24">
      <c r="A32" s="150"/>
      <c r="B32" s="150"/>
      <c r="C32" s="150"/>
      <c r="D32" s="150"/>
      <c r="E32" s="151"/>
      <c r="F32" s="150"/>
      <c r="G32" s="150"/>
      <c r="H32" s="152"/>
      <c r="I32" s="137" t="s">
        <v>258</v>
      </c>
      <c r="J32" s="135">
        <v>0</v>
      </c>
      <c r="K32" s="135">
        <v>0</v>
      </c>
      <c r="L32" s="135">
        <v>0</v>
      </c>
      <c r="M32" s="135">
        <v>0</v>
      </c>
    </row>
    <row r="33" spans="1:13" s="40" customFormat="1" ht="12.75">
      <c r="A33" s="150"/>
      <c r="B33" s="150"/>
      <c r="C33" s="150"/>
      <c r="D33" s="150"/>
      <c r="E33" s="151"/>
      <c r="F33" s="150"/>
      <c r="G33" s="150"/>
      <c r="H33" s="152"/>
      <c r="I33" s="137" t="s">
        <v>259</v>
      </c>
      <c r="J33" s="135">
        <v>0</v>
      </c>
      <c r="K33" s="135">
        <v>0</v>
      </c>
      <c r="L33" s="135">
        <v>0</v>
      </c>
      <c r="M33" s="135">
        <v>0</v>
      </c>
    </row>
    <row r="34" spans="1:13" s="40" customFormat="1" ht="12.75">
      <c r="A34" s="150" t="s">
        <v>373</v>
      </c>
      <c r="B34" s="150" t="s">
        <v>11</v>
      </c>
      <c r="C34" s="150" t="s">
        <v>13</v>
      </c>
      <c r="D34" s="150" t="s">
        <v>261</v>
      </c>
      <c r="E34" s="151" t="s">
        <v>262</v>
      </c>
      <c r="F34" s="150" t="s">
        <v>254</v>
      </c>
      <c r="G34" s="150" t="s">
        <v>263</v>
      </c>
      <c r="H34" s="152">
        <v>15000000</v>
      </c>
      <c r="I34" s="136" t="s">
        <v>256</v>
      </c>
      <c r="J34" s="134">
        <f>SUM(J35:J37)</f>
        <v>200000</v>
      </c>
      <c r="K34" s="134">
        <f>SUM(K35:K37)</f>
        <v>500000</v>
      </c>
      <c r="L34" s="134">
        <f>SUM(L35:L37)</f>
        <v>500000</v>
      </c>
      <c r="M34" s="134">
        <f>SUM(M35:M37)</f>
        <v>13700000</v>
      </c>
    </row>
    <row r="35" spans="1:13" s="40" customFormat="1" ht="12.75">
      <c r="A35" s="150"/>
      <c r="B35" s="150"/>
      <c r="C35" s="150"/>
      <c r="D35" s="150"/>
      <c r="E35" s="151"/>
      <c r="F35" s="150"/>
      <c r="G35" s="150"/>
      <c r="H35" s="152"/>
      <c r="I35" s="137" t="s">
        <v>257</v>
      </c>
      <c r="J35" s="135">
        <v>200000</v>
      </c>
      <c r="K35" s="135">
        <v>500000</v>
      </c>
      <c r="L35" s="135">
        <v>500000</v>
      </c>
      <c r="M35" s="135">
        <v>13700000</v>
      </c>
    </row>
    <row r="36" spans="1:13" s="40" customFormat="1" ht="24">
      <c r="A36" s="150"/>
      <c r="B36" s="150"/>
      <c r="C36" s="150"/>
      <c r="D36" s="150"/>
      <c r="E36" s="151"/>
      <c r="F36" s="150"/>
      <c r="G36" s="150"/>
      <c r="H36" s="152"/>
      <c r="I36" s="137" t="s">
        <v>258</v>
      </c>
      <c r="J36" s="135">
        <v>0</v>
      </c>
      <c r="K36" s="135">
        <v>0</v>
      </c>
      <c r="L36" s="135">
        <v>0</v>
      </c>
      <c r="M36" s="135">
        <v>0</v>
      </c>
    </row>
    <row r="37" spans="1:13" s="40" customFormat="1" ht="12.75">
      <c r="A37" s="150"/>
      <c r="B37" s="150"/>
      <c r="C37" s="150"/>
      <c r="D37" s="150"/>
      <c r="E37" s="151"/>
      <c r="F37" s="150"/>
      <c r="G37" s="150"/>
      <c r="H37" s="152"/>
      <c r="I37" s="137" t="s">
        <v>259</v>
      </c>
      <c r="J37" s="135">
        <v>0</v>
      </c>
      <c r="K37" s="135">
        <v>0</v>
      </c>
      <c r="L37" s="135">
        <v>0</v>
      </c>
      <c r="M37" s="135">
        <v>0</v>
      </c>
    </row>
    <row r="38" spans="1:13" s="40" customFormat="1" ht="12.75">
      <c r="A38" s="150" t="s">
        <v>374</v>
      </c>
      <c r="B38" s="150" t="s">
        <v>27</v>
      </c>
      <c r="C38" s="150" t="s">
        <v>33</v>
      </c>
      <c r="D38" s="150" t="s">
        <v>261</v>
      </c>
      <c r="E38" s="151" t="s">
        <v>264</v>
      </c>
      <c r="F38" s="150" t="s">
        <v>254</v>
      </c>
      <c r="G38" s="150" t="s">
        <v>265</v>
      </c>
      <c r="H38" s="152">
        <v>3509601</v>
      </c>
      <c r="I38" s="136" t="s">
        <v>256</v>
      </c>
      <c r="J38" s="134">
        <f>SUM(J39:J41)</f>
        <v>583246</v>
      </c>
      <c r="K38" s="134">
        <f>SUM(K39:K41)</f>
        <v>410878</v>
      </c>
      <c r="L38" s="134">
        <f>SUM(L39:L41)</f>
        <v>396256</v>
      </c>
      <c r="M38" s="134">
        <f>SUM(M39:M41)</f>
        <v>1578852</v>
      </c>
    </row>
    <row r="39" spans="1:13" s="40" customFormat="1" ht="12.75">
      <c r="A39" s="150"/>
      <c r="B39" s="150"/>
      <c r="C39" s="150"/>
      <c r="D39" s="150"/>
      <c r="E39" s="151"/>
      <c r="F39" s="150"/>
      <c r="G39" s="150"/>
      <c r="H39" s="152"/>
      <c r="I39" s="137" t="s">
        <v>257</v>
      </c>
      <c r="J39" s="135">
        <v>583246</v>
      </c>
      <c r="K39" s="135">
        <v>410878</v>
      </c>
      <c r="L39" s="135">
        <v>396256</v>
      </c>
      <c r="M39" s="135">
        <v>1578852</v>
      </c>
    </row>
    <row r="40" spans="1:13" s="40" customFormat="1" ht="24">
      <c r="A40" s="150"/>
      <c r="B40" s="150"/>
      <c r="C40" s="150"/>
      <c r="D40" s="150"/>
      <c r="E40" s="151"/>
      <c r="F40" s="150"/>
      <c r="G40" s="150"/>
      <c r="H40" s="152"/>
      <c r="I40" s="137" t="s">
        <v>258</v>
      </c>
      <c r="J40" s="135">
        <v>0</v>
      </c>
      <c r="K40" s="135">
        <v>0</v>
      </c>
      <c r="L40" s="135">
        <v>0</v>
      </c>
      <c r="M40" s="135">
        <v>0</v>
      </c>
    </row>
    <row r="41" spans="1:13" s="40" customFormat="1" ht="12.75">
      <c r="A41" s="150"/>
      <c r="B41" s="150"/>
      <c r="C41" s="150"/>
      <c r="D41" s="150"/>
      <c r="E41" s="151"/>
      <c r="F41" s="150"/>
      <c r="G41" s="150"/>
      <c r="H41" s="152"/>
      <c r="I41" s="137" t="s">
        <v>259</v>
      </c>
      <c r="J41" s="135">
        <v>0</v>
      </c>
      <c r="K41" s="135">
        <v>0</v>
      </c>
      <c r="L41" s="135">
        <v>0</v>
      </c>
      <c r="M41" s="135">
        <v>0</v>
      </c>
    </row>
    <row r="42" spans="1:13" s="40" customFormat="1" ht="12.75">
      <c r="A42" s="150" t="s">
        <v>375</v>
      </c>
      <c r="B42" s="150" t="s">
        <v>89</v>
      </c>
      <c r="C42" s="150" t="s">
        <v>91</v>
      </c>
      <c r="D42" s="150" t="s">
        <v>253</v>
      </c>
      <c r="E42" s="151" t="s">
        <v>266</v>
      </c>
      <c r="F42" s="150" t="s">
        <v>254</v>
      </c>
      <c r="G42" s="150" t="s">
        <v>346</v>
      </c>
      <c r="H42" s="152">
        <v>1000000</v>
      </c>
      <c r="I42" s="136" t="s">
        <v>256</v>
      </c>
      <c r="J42" s="134">
        <f>SUM(J43:J45)</f>
        <v>1000000</v>
      </c>
      <c r="K42" s="134">
        <f>SUM(K43:K45)</f>
        <v>0</v>
      </c>
      <c r="L42" s="134">
        <f>SUM(L43:L45)</f>
        <v>0</v>
      </c>
      <c r="M42" s="134">
        <f>SUM(M43:M45)</f>
        <v>0</v>
      </c>
    </row>
    <row r="43" spans="1:13" s="40" customFormat="1" ht="12.75">
      <c r="A43" s="150"/>
      <c r="B43" s="150"/>
      <c r="C43" s="150"/>
      <c r="D43" s="150"/>
      <c r="E43" s="151"/>
      <c r="F43" s="150"/>
      <c r="G43" s="150"/>
      <c r="H43" s="152"/>
      <c r="I43" s="137" t="s">
        <v>257</v>
      </c>
      <c r="J43" s="135">
        <v>0</v>
      </c>
      <c r="K43" s="135">
        <v>0</v>
      </c>
      <c r="L43" s="135">
        <v>0</v>
      </c>
      <c r="M43" s="135">
        <v>0</v>
      </c>
    </row>
    <row r="44" spans="1:13" s="40" customFormat="1" ht="24">
      <c r="A44" s="150"/>
      <c r="B44" s="150"/>
      <c r="C44" s="150"/>
      <c r="D44" s="150"/>
      <c r="E44" s="151"/>
      <c r="F44" s="150"/>
      <c r="G44" s="150"/>
      <c r="H44" s="152"/>
      <c r="I44" s="137" t="s">
        <v>258</v>
      </c>
      <c r="J44" s="135">
        <v>250000</v>
      </c>
      <c r="K44" s="135">
        <v>0</v>
      </c>
      <c r="L44" s="135">
        <v>0</v>
      </c>
      <c r="M44" s="135">
        <v>0</v>
      </c>
    </row>
    <row r="45" spans="1:13" s="40" customFormat="1" ht="12.75">
      <c r="A45" s="150"/>
      <c r="B45" s="150"/>
      <c r="C45" s="150"/>
      <c r="D45" s="150"/>
      <c r="E45" s="151"/>
      <c r="F45" s="150"/>
      <c r="G45" s="150"/>
      <c r="H45" s="152"/>
      <c r="I45" s="137" t="s">
        <v>259</v>
      </c>
      <c r="J45" s="135">
        <v>750000</v>
      </c>
      <c r="K45" s="135">
        <v>0</v>
      </c>
      <c r="L45" s="135">
        <v>0</v>
      </c>
      <c r="M45" s="135">
        <v>0</v>
      </c>
    </row>
    <row r="46" spans="1:13" s="40" customFormat="1" ht="21" customHeight="1">
      <c r="A46" s="150" t="s">
        <v>376</v>
      </c>
      <c r="B46" s="150" t="s">
        <v>108</v>
      </c>
      <c r="C46" s="150" t="s">
        <v>110</v>
      </c>
      <c r="D46" s="150" t="s">
        <v>261</v>
      </c>
      <c r="E46" s="151" t="s">
        <v>267</v>
      </c>
      <c r="F46" s="150" t="s">
        <v>254</v>
      </c>
      <c r="G46" s="150" t="s">
        <v>265</v>
      </c>
      <c r="H46" s="152">
        <v>1231693</v>
      </c>
      <c r="I46" s="136" t="s">
        <v>256</v>
      </c>
      <c r="J46" s="134">
        <f>SUM(J47:J49)</f>
        <v>147163</v>
      </c>
      <c r="K46" s="134">
        <f>SUM(K47:K49)</f>
        <v>141828</v>
      </c>
      <c r="L46" s="134">
        <f>SUM(L47:L49)</f>
        <v>136576</v>
      </c>
      <c r="M46" s="134">
        <f>SUM(M47:M49)</f>
        <v>774460</v>
      </c>
    </row>
    <row r="47" spans="1:13" s="40" customFormat="1" ht="12.75">
      <c r="A47" s="150"/>
      <c r="B47" s="150"/>
      <c r="C47" s="150"/>
      <c r="D47" s="150"/>
      <c r="E47" s="151"/>
      <c r="F47" s="150"/>
      <c r="G47" s="150"/>
      <c r="H47" s="152"/>
      <c r="I47" s="137" t="s">
        <v>257</v>
      </c>
      <c r="J47" s="135">
        <v>0</v>
      </c>
      <c r="K47" s="135">
        <v>141828</v>
      </c>
      <c r="L47" s="135">
        <v>136576</v>
      </c>
      <c r="M47" s="135">
        <v>774460</v>
      </c>
    </row>
    <row r="48" spans="1:13" s="40" customFormat="1" ht="24">
      <c r="A48" s="150"/>
      <c r="B48" s="150"/>
      <c r="C48" s="150"/>
      <c r="D48" s="150"/>
      <c r="E48" s="151"/>
      <c r="F48" s="150"/>
      <c r="G48" s="150"/>
      <c r="H48" s="152"/>
      <c r="I48" s="137" t="s">
        <v>258</v>
      </c>
      <c r="J48" s="135">
        <v>147163</v>
      </c>
      <c r="K48" s="135">
        <v>0</v>
      </c>
      <c r="L48" s="135">
        <v>0</v>
      </c>
      <c r="M48" s="135">
        <v>0</v>
      </c>
    </row>
    <row r="49" spans="1:13" s="40" customFormat="1" ht="20.25" customHeight="1">
      <c r="A49" s="150"/>
      <c r="B49" s="150"/>
      <c r="C49" s="150"/>
      <c r="D49" s="150"/>
      <c r="E49" s="151"/>
      <c r="F49" s="150"/>
      <c r="G49" s="150"/>
      <c r="H49" s="152"/>
      <c r="I49" s="137" t="s">
        <v>259</v>
      </c>
      <c r="J49" s="135">
        <v>0</v>
      </c>
      <c r="K49" s="135">
        <v>0</v>
      </c>
      <c r="L49" s="135">
        <v>0</v>
      </c>
      <c r="M49" s="135">
        <v>0</v>
      </c>
    </row>
    <row r="50" spans="1:13" s="40" customFormat="1" ht="27" customHeight="1">
      <c r="A50" s="150" t="s">
        <v>377</v>
      </c>
      <c r="B50" s="153" t="s">
        <v>108</v>
      </c>
      <c r="C50" s="153" t="s">
        <v>110</v>
      </c>
      <c r="D50" s="153" t="s">
        <v>253</v>
      </c>
      <c r="E50" s="156" t="s">
        <v>356</v>
      </c>
      <c r="F50" s="157" t="s">
        <v>254</v>
      </c>
      <c r="G50" s="157" t="s">
        <v>357</v>
      </c>
      <c r="H50" s="158">
        <v>14500000</v>
      </c>
      <c r="I50" s="136" t="s">
        <v>256</v>
      </c>
      <c r="J50" s="134">
        <f>SUM(J51:J53)</f>
        <v>8000000</v>
      </c>
      <c r="K50" s="134">
        <f>SUM(K51:K53)</f>
        <v>6500000</v>
      </c>
      <c r="L50" s="134">
        <f>SUM(L51:L53)</f>
        <v>0</v>
      </c>
      <c r="M50" s="134">
        <f>SUM(M51:M53)</f>
        <v>0</v>
      </c>
    </row>
    <row r="51" spans="1:13" s="40" customFormat="1" ht="27" customHeight="1">
      <c r="A51" s="150"/>
      <c r="B51" s="154"/>
      <c r="C51" s="154"/>
      <c r="D51" s="154"/>
      <c r="E51" s="156"/>
      <c r="F51" s="157"/>
      <c r="G51" s="157"/>
      <c r="H51" s="158"/>
      <c r="I51" s="137" t="s">
        <v>257</v>
      </c>
      <c r="J51" s="135">
        <v>0</v>
      </c>
      <c r="K51" s="135">
        <v>1500000</v>
      </c>
      <c r="L51" s="135">
        <v>0</v>
      </c>
      <c r="M51" s="135">
        <v>0</v>
      </c>
    </row>
    <row r="52" spans="1:13" s="40" customFormat="1" ht="27" customHeight="1">
      <c r="A52" s="150"/>
      <c r="B52" s="154"/>
      <c r="C52" s="154"/>
      <c r="D52" s="154"/>
      <c r="E52" s="156"/>
      <c r="F52" s="157"/>
      <c r="G52" s="157"/>
      <c r="H52" s="158"/>
      <c r="I52" s="137" t="s">
        <v>258</v>
      </c>
      <c r="J52" s="135">
        <v>2000000</v>
      </c>
      <c r="K52" s="135">
        <v>0</v>
      </c>
      <c r="L52" s="135">
        <v>0</v>
      </c>
      <c r="M52" s="135">
        <v>0</v>
      </c>
    </row>
    <row r="53" spans="1:13" s="40" customFormat="1" ht="27" customHeight="1">
      <c r="A53" s="150"/>
      <c r="B53" s="155"/>
      <c r="C53" s="155"/>
      <c r="D53" s="155"/>
      <c r="E53" s="156"/>
      <c r="F53" s="157"/>
      <c r="G53" s="157"/>
      <c r="H53" s="158"/>
      <c r="I53" s="137" t="s">
        <v>259</v>
      </c>
      <c r="J53" s="135">
        <v>6000000</v>
      </c>
      <c r="K53" s="135">
        <v>5000000</v>
      </c>
      <c r="L53" s="135">
        <v>0</v>
      </c>
      <c r="M53" s="135">
        <v>0</v>
      </c>
    </row>
    <row r="54" spans="1:13" s="40" customFormat="1" ht="12.75" customHeight="1">
      <c r="A54" s="153" t="s">
        <v>378</v>
      </c>
      <c r="B54" s="153" t="s">
        <v>108</v>
      </c>
      <c r="C54" s="153" t="s">
        <v>110</v>
      </c>
      <c r="D54" s="153" t="s">
        <v>261</v>
      </c>
      <c r="E54" s="156" t="s">
        <v>355</v>
      </c>
      <c r="F54" s="157" t="s">
        <v>254</v>
      </c>
      <c r="G54" s="157" t="s">
        <v>255</v>
      </c>
      <c r="H54" s="158">
        <v>2354000</v>
      </c>
      <c r="I54" s="136" t="s">
        <v>256</v>
      </c>
      <c r="J54" s="134">
        <f>SUM(J55:J57)</f>
        <v>1757100</v>
      </c>
      <c r="K54" s="134">
        <f>SUM(K55:K57)</f>
        <v>0</v>
      </c>
      <c r="L54" s="134">
        <f>SUM(L55:L57)</f>
        <v>0</v>
      </c>
      <c r="M54" s="134">
        <f>SUM(M55:M57)</f>
        <v>0</v>
      </c>
    </row>
    <row r="55" spans="1:13" s="40" customFormat="1" ht="12.75">
      <c r="A55" s="154"/>
      <c r="B55" s="154"/>
      <c r="C55" s="154"/>
      <c r="D55" s="154"/>
      <c r="E55" s="156"/>
      <c r="F55" s="157"/>
      <c r="G55" s="157"/>
      <c r="H55" s="158"/>
      <c r="I55" s="137" t="s">
        <v>257</v>
      </c>
      <c r="J55" s="135">
        <v>0</v>
      </c>
      <c r="K55" s="135">
        <v>0</v>
      </c>
      <c r="L55" s="135">
        <v>0</v>
      </c>
      <c r="M55" s="135">
        <v>0</v>
      </c>
    </row>
    <row r="56" spans="1:13" s="40" customFormat="1" ht="24">
      <c r="A56" s="154"/>
      <c r="B56" s="154"/>
      <c r="C56" s="154"/>
      <c r="D56" s="154"/>
      <c r="E56" s="156"/>
      <c r="F56" s="157"/>
      <c r="G56" s="157"/>
      <c r="H56" s="158"/>
      <c r="I56" s="137" t="s">
        <v>258</v>
      </c>
      <c r="J56" s="135">
        <v>1757100</v>
      </c>
      <c r="K56" s="135">
        <v>0</v>
      </c>
      <c r="L56" s="135">
        <v>0</v>
      </c>
      <c r="M56" s="135">
        <v>0</v>
      </c>
    </row>
    <row r="57" spans="1:13" s="40" customFormat="1" ht="12.75">
      <c r="A57" s="155"/>
      <c r="B57" s="155"/>
      <c r="C57" s="155"/>
      <c r="D57" s="155"/>
      <c r="E57" s="156"/>
      <c r="F57" s="157"/>
      <c r="G57" s="157"/>
      <c r="H57" s="158"/>
      <c r="I57" s="137" t="s">
        <v>259</v>
      </c>
      <c r="J57" s="135">
        <v>0</v>
      </c>
      <c r="K57" s="135">
        <v>0</v>
      </c>
      <c r="L57" s="135">
        <v>0</v>
      </c>
      <c r="M57" s="135">
        <v>0</v>
      </c>
    </row>
    <row r="58" spans="1:13" s="40" customFormat="1" ht="24" customHeight="1">
      <c r="A58" s="150" t="s">
        <v>379</v>
      </c>
      <c r="B58" s="150" t="s">
        <v>108</v>
      </c>
      <c r="C58" s="150" t="s">
        <v>110</v>
      </c>
      <c r="D58" s="150" t="s">
        <v>261</v>
      </c>
      <c r="E58" s="151" t="s">
        <v>268</v>
      </c>
      <c r="F58" s="150" t="s">
        <v>254</v>
      </c>
      <c r="G58" s="150" t="s">
        <v>354</v>
      </c>
      <c r="H58" s="152">
        <v>1000000</v>
      </c>
      <c r="I58" s="136" t="s">
        <v>256</v>
      </c>
      <c r="J58" s="134">
        <f>SUM(J59:J61)</f>
        <v>100000</v>
      </c>
      <c r="K58" s="134">
        <f>SUM(K59:K61)</f>
        <v>200000</v>
      </c>
      <c r="L58" s="134">
        <f>SUM(L59:L61)</f>
        <v>200000</v>
      </c>
      <c r="M58" s="134">
        <f>SUM(M59:M61)</f>
        <v>400000</v>
      </c>
    </row>
    <row r="59" spans="1:13" s="40" customFormat="1" ht="23.25" customHeight="1">
      <c r="A59" s="150"/>
      <c r="B59" s="150"/>
      <c r="C59" s="150"/>
      <c r="D59" s="150"/>
      <c r="E59" s="151"/>
      <c r="F59" s="150"/>
      <c r="G59" s="150"/>
      <c r="H59" s="152"/>
      <c r="I59" s="137" t="s">
        <v>257</v>
      </c>
      <c r="J59" s="135">
        <v>0</v>
      </c>
      <c r="K59" s="135">
        <v>200000</v>
      </c>
      <c r="L59" s="135">
        <v>200000</v>
      </c>
      <c r="M59" s="135">
        <v>400000</v>
      </c>
    </row>
    <row r="60" spans="1:13" s="40" customFormat="1" ht="24">
      <c r="A60" s="150"/>
      <c r="B60" s="150"/>
      <c r="C60" s="150"/>
      <c r="D60" s="150"/>
      <c r="E60" s="151"/>
      <c r="F60" s="150"/>
      <c r="G60" s="150"/>
      <c r="H60" s="152"/>
      <c r="I60" s="137" t="s">
        <v>258</v>
      </c>
      <c r="J60" s="135">
        <v>100000</v>
      </c>
      <c r="K60" s="135">
        <v>0</v>
      </c>
      <c r="L60" s="135">
        <v>0</v>
      </c>
      <c r="M60" s="135">
        <v>0</v>
      </c>
    </row>
    <row r="61" spans="1:13" s="40" customFormat="1" ht="27" customHeight="1">
      <c r="A61" s="150"/>
      <c r="B61" s="150"/>
      <c r="C61" s="150"/>
      <c r="D61" s="150"/>
      <c r="E61" s="151"/>
      <c r="F61" s="150"/>
      <c r="G61" s="150"/>
      <c r="H61" s="152"/>
      <c r="I61" s="137" t="s">
        <v>259</v>
      </c>
      <c r="J61" s="135">
        <v>0</v>
      </c>
      <c r="K61" s="135">
        <v>0</v>
      </c>
      <c r="L61" s="135">
        <v>0</v>
      </c>
      <c r="M61" s="135">
        <v>0</v>
      </c>
    </row>
    <row r="62" spans="1:13" s="40" customFormat="1" ht="12.75">
      <c r="A62" s="150" t="s">
        <v>380</v>
      </c>
      <c r="B62" s="150" t="s">
        <v>108</v>
      </c>
      <c r="C62" s="150" t="s">
        <v>110</v>
      </c>
      <c r="D62" s="150" t="s">
        <v>253</v>
      </c>
      <c r="E62" s="151" t="s">
        <v>358</v>
      </c>
      <c r="F62" s="150" t="s">
        <v>254</v>
      </c>
      <c r="G62" s="150" t="s">
        <v>255</v>
      </c>
      <c r="H62" s="152">
        <v>172600</v>
      </c>
      <c r="I62" s="136" t="s">
        <v>256</v>
      </c>
      <c r="J62" s="134">
        <f>SUM(J63:J65)</f>
        <v>162000</v>
      </c>
      <c r="K62" s="134">
        <f>SUM(K63:K65)</f>
        <v>0</v>
      </c>
      <c r="L62" s="134">
        <f>SUM(L63:L65)</f>
        <v>0</v>
      </c>
      <c r="M62" s="134">
        <f>SUM(M63:M65)</f>
        <v>0</v>
      </c>
    </row>
    <row r="63" spans="1:13" s="40" customFormat="1" ht="12.75">
      <c r="A63" s="150"/>
      <c r="B63" s="150"/>
      <c r="C63" s="150"/>
      <c r="D63" s="150"/>
      <c r="E63" s="151"/>
      <c r="F63" s="150"/>
      <c r="G63" s="150"/>
      <c r="H63" s="152"/>
      <c r="I63" s="137" t="s">
        <v>257</v>
      </c>
      <c r="J63" s="135">
        <v>0</v>
      </c>
      <c r="K63" s="135">
        <v>0</v>
      </c>
      <c r="L63" s="135">
        <v>0</v>
      </c>
      <c r="M63" s="135">
        <v>0</v>
      </c>
    </row>
    <row r="64" spans="1:13" s="40" customFormat="1" ht="24">
      <c r="A64" s="150"/>
      <c r="B64" s="150"/>
      <c r="C64" s="150"/>
      <c r="D64" s="150"/>
      <c r="E64" s="151"/>
      <c r="F64" s="150"/>
      <c r="G64" s="150"/>
      <c r="H64" s="152"/>
      <c r="I64" s="137" t="s">
        <v>258</v>
      </c>
      <c r="J64" s="135">
        <v>40500</v>
      </c>
      <c r="K64" s="135">
        <v>0</v>
      </c>
      <c r="L64" s="135">
        <v>0</v>
      </c>
      <c r="M64" s="135">
        <v>0</v>
      </c>
    </row>
    <row r="65" spans="1:13" s="40" customFormat="1" ht="12.75">
      <c r="A65" s="150"/>
      <c r="B65" s="150"/>
      <c r="C65" s="150"/>
      <c r="D65" s="150"/>
      <c r="E65" s="151"/>
      <c r="F65" s="150"/>
      <c r="G65" s="150"/>
      <c r="H65" s="152"/>
      <c r="I65" s="137" t="s">
        <v>259</v>
      </c>
      <c r="J65" s="135">
        <v>121500</v>
      </c>
      <c r="K65" s="135">
        <v>0</v>
      </c>
      <c r="L65" s="135">
        <v>0</v>
      </c>
      <c r="M65" s="135">
        <v>0</v>
      </c>
    </row>
    <row r="66" spans="1:13" s="40" customFormat="1" ht="12.75" customHeight="1">
      <c r="A66" s="150" t="s">
        <v>381</v>
      </c>
      <c r="B66" s="150" t="s">
        <v>108</v>
      </c>
      <c r="C66" s="150" t="s">
        <v>110</v>
      </c>
      <c r="D66" s="150" t="s">
        <v>253</v>
      </c>
      <c r="E66" s="151" t="s">
        <v>359</v>
      </c>
      <c r="F66" s="150" t="s">
        <v>254</v>
      </c>
      <c r="G66" s="150" t="s">
        <v>255</v>
      </c>
      <c r="H66" s="152">
        <v>178420</v>
      </c>
      <c r="I66" s="136" t="s">
        <v>256</v>
      </c>
      <c r="J66" s="134">
        <f>SUM(J67:J69)</f>
        <v>165000</v>
      </c>
      <c r="K66" s="134">
        <f>SUM(K67:K69)</f>
        <v>0</v>
      </c>
      <c r="L66" s="134">
        <f>SUM(L67:L69)</f>
        <v>0</v>
      </c>
      <c r="M66" s="134">
        <f>SUM(M67:M69)</f>
        <v>0</v>
      </c>
    </row>
    <row r="67" spans="1:13" s="40" customFormat="1" ht="12.75">
      <c r="A67" s="150"/>
      <c r="B67" s="150"/>
      <c r="C67" s="150"/>
      <c r="D67" s="150"/>
      <c r="E67" s="151"/>
      <c r="F67" s="150"/>
      <c r="G67" s="150"/>
      <c r="H67" s="152"/>
      <c r="I67" s="137" t="s">
        <v>257</v>
      </c>
      <c r="J67" s="135">
        <v>0</v>
      </c>
      <c r="K67" s="135">
        <v>0</v>
      </c>
      <c r="L67" s="135">
        <v>0</v>
      </c>
      <c r="M67" s="135">
        <v>0</v>
      </c>
    </row>
    <row r="68" spans="1:13" s="40" customFormat="1" ht="24">
      <c r="A68" s="150"/>
      <c r="B68" s="150"/>
      <c r="C68" s="150"/>
      <c r="D68" s="150"/>
      <c r="E68" s="151"/>
      <c r="F68" s="150"/>
      <c r="G68" s="150"/>
      <c r="H68" s="152"/>
      <c r="I68" s="137" t="s">
        <v>258</v>
      </c>
      <c r="J68" s="135">
        <v>41250</v>
      </c>
      <c r="K68" s="135">
        <v>0</v>
      </c>
      <c r="L68" s="135">
        <v>0</v>
      </c>
      <c r="M68" s="135">
        <v>0</v>
      </c>
    </row>
    <row r="69" spans="1:13" s="40" customFormat="1" ht="12.75">
      <c r="A69" s="150"/>
      <c r="B69" s="150"/>
      <c r="C69" s="150"/>
      <c r="D69" s="150"/>
      <c r="E69" s="151"/>
      <c r="F69" s="150"/>
      <c r="G69" s="150"/>
      <c r="H69" s="152"/>
      <c r="I69" s="137" t="s">
        <v>259</v>
      </c>
      <c r="J69" s="135">
        <v>123750</v>
      </c>
      <c r="K69" s="135">
        <v>0</v>
      </c>
      <c r="L69" s="135">
        <v>0</v>
      </c>
      <c r="M69" s="135">
        <v>0</v>
      </c>
    </row>
    <row r="70" spans="1:13" s="40" customFormat="1" ht="12.75" customHeight="1">
      <c r="A70" s="150" t="s">
        <v>382</v>
      </c>
      <c r="B70" s="150" t="s">
        <v>108</v>
      </c>
      <c r="C70" s="150" t="s">
        <v>110</v>
      </c>
      <c r="D70" s="150" t="s">
        <v>253</v>
      </c>
      <c r="E70" s="151" t="s">
        <v>360</v>
      </c>
      <c r="F70" s="150" t="s">
        <v>254</v>
      </c>
      <c r="G70" s="150" t="s">
        <v>255</v>
      </c>
      <c r="H70" s="152">
        <v>108300</v>
      </c>
      <c r="I70" s="136" t="s">
        <v>256</v>
      </c>
      <c r="J70" s="134">
        <f>SUM(J71:J73)</f>
        <v>96000</v>
      </c>
      <c r="K70" s="134">
        <f>SUM(K71:K73)</f>
        <v>0</v>
      </c>
      <c r="L70" s="134">
        <f>SUM(L71:L73)</f>
        <v>0</v>
      </c>
      <c r="M70" s="134">
        <f>SUM(M71:M73)</f>
        <v>0</v>
      </c>
    </row>
    <row r="71" spans="1:13" s="40" customFormat="1" ht="12.75">
      <c r="A71" s="150"/>
      <c r="B71" s="150"/>
      <c r="C71" s="150"/>
      <c r="D71" s="150"/>
      <c r="E71" s="151"/>
      <c r="F71" s="150"/>
      <c r="G71" s="150"/>
      <c r="H71" s="152"/>
      <c r="I71" s="137" t="s">
        <v>257</v>
      </c>
      <c r="J71" s="135">
        <v>0</v>
      </c>
      <c r="K71" s="135">
        <v>0</v>
      </c>
      <c r="L71" s="135">
        <v>0</v>
      </c>
      <c r="M71" s="135">
        <v>0</v>
      </c>
    </row>
    <row r="72" spans="1:13" s="40" customFormat="1" ht="24">
      <c r="A72" s="150"/>
      <c r="B72" s="150"/>
      <c r="C72" s="150"/>
      <c r="D72" s="150"/>
      <c r="E72" s="151"/>
      <c r="F72" s="150"/>
      <c r="G72" s="150"/>
      <c r="H72" s="152"/>
      <c r="I72" s="137" t="s">
        <v>258</v>
      </c>
      <c r="J72" s="135">
        <v>24000</v>
      </c>
      <c r="K72" s="135">
        <v>0</v>
      </c>
      <c r="L72" s="135">
        <v>0</v>
      </c>
      <c r="M72" s="135">
        <v>0</v>
      </c>
    </row>
    <row r="73" spans="1:13" s="40" customFormat="1" ht="12.75">
      <c r="A73" s="150"/>
      <c r="B73" s="150"/>
      <c r="C73" s="150"/>
      <c r="D73" s="150"/>
      <c r="E73" s="151"/>
      <c r="F73" s="150"/>
      <c r="G73" s="150"/>
      <c r="H73" s="152"/>
      <c r="I73" s="137" t="s">
        <v>259</v>
      </c>
      <c r="J73" s="135">
        <v>72000</v>
      </c>
      <c r="K73" s="135">
        <v>0</v>
      </c>
      <c r="L73" s="135">
        <v>0</v>
      </c>
      <c r="M73" s="135">
        <v>0</v>
      </c>
    </row>
    <row r="74" spans="1:13" s="40" customFormat="1" ht="22.5" customHeight="1">
      <c r="A74" s="150" t="s">
        <v>383</v>
      </c>
      <c r="B74" s="150" t="s">
        <v>111</v>
      </c>
      <c r="C74" s="150" t="s">
        <v>113</v>
      </c>
      <c r="D74" s="150" t="s">
        <v>261</v>
      </c>
      <c r="E74" s="156" t="s">
        <v>361</v>
      </c>
      <c r="F74" s="157" t="s">
        <v>254</v>
      </c>
      <c r="G74" s="157" t="s">
        <v>362</v>
      </c>
      <c r="H74" s="158">
        <v>745145</v>
      </c>
      <c r="I74" s="136" t="s">
        <v>256</v>
      </c>
      <c r="J74" s="134">
        <f>SUM(J75:J77)</f>
        <v>91583</v>
      </c>
      <c r="K74" s="134">
        <f>SUM(K75:K77)</f>
        <v>92000</v>
      </c>
      <c r="L74" s="134">
        <f>SUM(L75:L77)</f>
        <v>90000</v>
      </c>
      <c r="M74" s="134">
        <f>SUM(M75:M77)</f>
        <v>439562</v>
      </c>
    </row>
    <row r="75" spans="1:13" s="40" customFormat="1" ht="22.5" customHeight="1">
      <c r="A75" s="150"/>
      <c r="B75" s="150"/>
      <c r="C75" s="150"/>
      <c r="D75" s="150"/>
      <c r="E75" s="156"/>
      <c r="F75" s="157"/>
      <c r="G75" s="157"/>
      <c r="H75" s="158"/>
      <c r="I75" s="137" t="s">
        <v>257</v>
      </c>
      <c r="J75" s="135">
        <v>91583</v>
      </c>
      <c r="K75" s="135">
        <v>92000</v>
      </c>
      <c r="L75" s="135">
        <v>90000</v>
      </c>
      <c r="M75" s="135">
        <v>439562</v>
      </c>
    </row>
    <row r="76" spans="1:13" s="40" customFormat="1" ht="22.5" customHeight="1">
      <c r="A76" s="150"/>
      <c r="B76" s="150"/>
      <c r="C76" s="150"/>
      <c r="D76" s="150"/>
      <c r="E76" s="156"/>
      <c r="F76" s="157"/>
      <c r="G76" s="157"/>
      <c r="H76" s="158"/>
      <c r="I76" s="137" t="s">
        <v>258</v>
      </c>
      <c r="J76" s="135">
        <v>0</v>
      </c>
      <c r="K76" s="135">
        <v>0</v>
      </c>
      <c r="L76" s="135">
        <v>0</v>
      </c>
      <c r="M76" s="135">
        <v>0</v>
      </c>
    </row>
    <row r="77" spans="1:13" s="40" customFormat="1" ht="22.5" customHeight="1">
      <c r="A77" s="150"/>
      <c r="B77" s="150"/>
      <c r="C77" s="150"/>
      <c r="D77" s="150"/>
      <c r="E77" s="156"/>
      <c r="F77" s="157"/>
      <c r="G77" s="157"/>
      <c r="H77" s="158"/>
      <c r="I77" s="137" t="s">
        <v>259</v>
      </c>
      <c r="J77" s="135">
        <v>0</v>
      </c>
      <c r="K77" s="135">
        <v>0</v>
      </c>
      <c r="L77" s="135">
        <v>0</v>
      </c>
      <c r="M77" s="135">
        <v>0</v>
      </c>
    </row>
    <row r="78" spans="1:13" s="40" customFormat="1" ht="12.75">
      <c r="A78" s="150" t="s">
        <v>384</v>
      </c>
      <c r="B78" s="150" t="s">
        <v>111</v>
      </c>
      <c r="C78" s="150" t="s">
        <v>113</v>
      </c>
      <c r="D78" s="150" t="s">
        <v>253</v>
      </c>
      <c r="E78" s="151" t="s">
        <v>269</v>
      </c>
      <c r="F78" s="150" t="s">
        <v>254</v>
      </c>
      <c r="G78" s="150" t="s">
        <v>363</v>
      </c>
      <c r="H78" s="152">
        <v>3000000</v>
      </c>
      <c r="I78" s="136" t="s">
        <v>256</v>
      </c>
      <c r="J78" s="134">
        <f>SUM(J79:J81)</f>
        <v>500000</v>
      </c>
      <c r="K78" s="134">
        <f>SUM(K79:K81)</f>
        <v>1500000</v>
      </c>
      <c r="L78" s="134">
        <f>SUM(L79:L81)</f>
        <v>1000000</v>
      </c>
      <c r="M78" s="134">
        <f>SUM(M79:M81)</f>
        <v>0</v>
      </c>
    </row>
    <row r="79" spans="1:13" s="40" customFormat="1" ht="12.75">
      <c r="A79" s="150"/>
      <c r="B79" s="150"/>
      <c r="C79" s="150"/>
      <c r="D79" s="150"/>
      <c r="E79" s="151"/>
      <c r="F79" s="150"/>
      <c r="G79" s="150"/>
      <c r="H79" s="152"/>
      <c r="I79" s="137" t="s">
        <v>257</v>
      </c>
      <c r="J79" s="135">
        <v>0</v>
      </c>
      <c r="K79" s="135">
        <v>375000</v>
      </c>
      <c r="L79" s="135">
        <v>250000</v>
      </c>
      <c r="M79" s="135">
        <v>0</v>
      </c>
    </row>
    <row r="80" spans="1:13" s="40" customFormat="1" ht="24">
      <c r="A80" s="150"/>
      <c r="B80" s="150"/>
      <c r="C80" s="150"/>
      <c r="D80" s="150"/>
      <c r="E80" s="151"/>
      <c r="F80" s="150"/>
      <c r="G80" s="150"/>
      <c r="H80" s="152"/>
      <c r="I80" s="137" t="s">
        <v>258</v>
      </c>
      <c r="J80" s="135">
        <v>100000</v>
      </c>
      <c r="K80" s="135">
        <v>0</v>
      </c>
      <c r="L80" s="135">
        <v>0</v>
      </c>
      <c r="M80" s="135">
        <v>0</v>
      </c>
    </row>
    <row r="81" spans="1:13" s="40" customFormat="1" ht="12.75">
      <c r="A81" s="150"/>
      <c r="B81" s="150"/>
      <c r="C81" s="150"/>
      <c r="D81" s="150"/>
      <c r="E81" s="151"/>
      <c r="F81" s="150"/>
      <c r="G81" s="150"/>
      <c r="H81" s="152"/>
      <c r="I81" s="137" t="s">
        <v>259</v>
      </c>
      <c r="J81" s="135">
        <v>400000</v>
      </c>
      <c r="K81" s="135">
        <v>1125000</v>
      </c>
      <c r="L81" s="135">
        <v>750000</v>
      </c>
      <c r="M81" s="135">
        <v>0</v>
      </c>
    </row>
    <row r="82" spans="1:13" s="40" customFormat="1" ht="12.75">
      <c r="A82" s="150" t="s">
        <v>385</v>
      </c>
      <c r="B82" s="150" t="s">
        <v>111</v>
      </c>
      <c r="C82" s="150" t="s">
        <v>115</v>
      </c>
      <c r="D82" s="150" t="s">
        <v>253</v>
      </c>
      <c r="E82" s="151" t="s">
        <v>270</v>
      </c>
      <c r="F82" s="150" t="s">
        <v>254</v>
      </c>
      <c r="G82" s="150" t="s">
        <v>346</v>
      </c>
      <c r="H82" s="152">
        <v>500000</v>
      </c>
      <c r="I82" s="136" t="s">
        <v>256</v>
      </c>
      <c r="J82" s="134">
        <f>SUM(J83:J85)</f>
        <v>500000</v>
      </c>
      <c r="K82" s="134">
        <f>SUM(K83:K85)</f>
        <v>0</v>
      </c>
      <c r="L82" s="134">
        <f>SUM(L83:L85)</f>
        <v>0</v>
      </c>
      <c r="M82" s="134">
        <f>SUM(M83:M85)</f>
        <v>0</v>
      </c>
    </row>
    <row r="83" spans="1:13" s="40" customFormat="1" ht="12.75">
      <c r="A83" s="150"/>
      <c r="B83" s="150"/>
      <c r="C83" s="150"/>
      <c r="D83" s="150"/>
      <c r="E83" s="151"/>
      <c r="F83" s="150"/>
      <c r="G83" s="150"/>
      <c r="H83" s="152"/>
      <c r="I83" s="137" t="s">
        <v>257</v>
      </c>
      <c r="J83" s="135">
        <v>0</v>
      </c>
      <c r="K83" s="135">
        <v>0</v>
      </c>
      <c r="L83" s="135">
        <v>0</v>
      </c>
      <c r="M83" s="135">
        <v>0</v>
      </c>
    </row>
    <row r="84" spans="1:13" s="40" customFormat="1" ht="24">
      <c r="A84" s="150"/>
      <c r="B84" s="150"/>
      <c r="C84" s="150"/>
      <c r="D84" s="150"/>
      <c r="E84" s="151"/>
      <c r="F84" s="150"/>
      <c r="G84" s="150"/>
      <c r="H84" s="152"/>
      <c r="I84" s="137" t="s">
        <v>258</v>
      </c>
      <c r="J84" s="135">
        <v>100000</v>
      </c>
      <c r="K84" s="135">
        <v>0</v>
      </c>
      <c r="L84" s="135">
        <v>0</v>
      </c>
      <c r="M84" s="135">
        <v>0</v>
      </c>
    </row>
    <row r="85" spans="1:13" s="40" customFormat="1" ht="12.75">
      <c r="A85" s="150"/>
      <c r="B85" s="150"/>
      <c r="C85" s="150"/>
      <c r="D85" s="150"/>
      <c r="E85" s="151"/>
      <c r="F85" s="150"/>
      <c r="G85" s="150"/>
      <c r="H85" s="152"/>
      <c r="I85" s="137" t="s">
        <v>259</v>
      </c>
      <c r="J85" s="135">
        <v>400000</v>
      </c>
      <c r="K85" s="135">
        <v>0</v>
      </c>
      <c r="L85" s="135">
        <v>0</v>
      </c>
      <c r="M85" s="135">
        <v>0</v>
      </c>
    </row>
    <row r="86" spans="1:13" s="40" customFormat="1" ht="12.75">
      <c r="A86" s="150" t="s">
        <v>386</v>
      </c>
      <c r="B86" s="150" t="s">
        <v>117</v>
      </c>
      <c r="C86" s="150" t="s">
        <v>119</v>
      </c>
      <c r="D86" s="150" t="s">
        <v>253</v>
      </c>
      <c r="E86" s="151" t="s">
        <v>364</v>
      </c>
      <c r="F86" s="150" t="s">
        <v>254</v>
      </c>
      <c r="G86" s="150" t="s">
        <v>346</v>
      </c>
      <c r="H86" s="152">
        <v>400000</v>
      </c>
      <c r="I86" s="136" t="s">
        <v>256</v>
      </c>
      <c r="J86" s="134">
        <f>SUM(J87:J89)</f>
        <v>400000</v>
      </c>
      <c r="K86" s="134">
        <f>SUM(K87:K89)</f>
        <v>0</v>
      </c>
      <c r="L86" s="134">
        <f>SUM(L87:L89)</f>
        <v>0</v>
      </c>
      <c r="M86" s="134">
        <f>SUM(M87:M89)</f>
        <v>0</v>
      </c>
    </row>
    <row r="87" spans="1:13" s="40" customFormat="1" ht="12.75">
      <c r="A87" s="150"/>
      <c r="B87" s="150"/>
      <c r="C87" s="150"/>
      <c r="D87" s="150"/>
      <c r="E87" s="151"/>
      <c r="F87" s="150"/>
      <c r="G87" s="150"/>
      <c r="H87" s="152"/>
      <c r="I87" s="137" t="s">
        <v>257</v>
      </c>
      <c r="J87" s="135">
        <v>0</v>
      </c>
      <c r="K87" s="135">
        <v>0</v>
      </c>
      <c r="L87" s="135">
        <v>0</v>
      </c>
      <c r="M87" s="135">
        <v>0</v>
      </c>
    </row>
    <row r="88" spans="1:13" s="40" customFormat="1" ht="24">
      <c r="A88" s="150"/>
      <c r="B88" s="150"/>
      <c r="C88" s="150"/>
      <c r="D88" s="150"/>
      <c r="E88" s="151"/>
      <c r="F88" s="150"/>
      <c r="G88" s="150"/>
      <c r="H88" s="152"/>
      <c r="I88" s="137" t="s">
        <v>258</v>
      </c>
      <c r="J88" s="135">
        <v>100000</v>
      </c>
      <c r="K88" s="135">
        <v>0</v>
      </c>
      <c r="L88" s="135">
        <v>0</v>
      </c>
      <c r="M88" s="135">
        <v>0</v>
      </c>
    </row>
    <row r="89" spans="1:13" s="40" customFormat="1" ht="12.75">
      <c r="A89" s="150"/>
      <c r="B89" s="150"/>
      <c r="C89" s="150"/>
      <c r="D89" s="150"/>
      <c r="E89" s="151"/>
      <c r="F89" s="150"/>
      <c r="G89" s="150"/>
      <c r="H89" s="152"/>
      <c r="I89" s="137" t="s">
        <v>259</v>
      </c>
      <c r="J89" s="135">
        <v>300000</v>
      </c>
      <c r="K89" s="135">
        <v>0</v>
      </c>
      <c r="L89" s="135">
        <v>0</v>
      </c>
      <c r="M89" s="135">
        <v>0</v>
      </c>
    </row>
    <row r="90" spans="1:13" s="40" customFormat="1" ht="12.75">
      <c r="A90" s="150" t="s">
        <v>387</v>
      </c>
      <c r="B90" s="150" t="s">
        <v>117</v>
      </c>
      <c r="C90" s="150" t="s">
        <v>119</v>
      </c>
      <c r="D90" s="150" t="s">
        <v>261</v>
      </c>
      <c r="E90" s="151" t="s">
        <v>365</v>
      </c>
      <c r="F90" s="150" t="s">
        <v>254</v>
      </c>
      <c r="G90" s="150" t="s">
        <v>346</v>
      </c>
      <c r="H90" s="152">
        <v>1335000</v>
      </c>
      <c r="I90" s="136" t="s">
        <v>256</v>
      </c>
      <c r="J90" s="134">
        <f>SUM(J91:J93)</f>
        <v>1335000</v>
      </c>
      <c r="K90" s="134">
        <f>SUM(K91:K93)</f>
        <v>0</v>
      </c>
      <c r="L90" s="134">
        <f>SUM(L91:L93)</f>
        <v>0</v>
      </c>
      <c r="M90" s="134">
        <f>SUM(M91:M93)</f>
        <v>0</v>
      </c>
    </row>
    <row r="91" spans="1:13" s="40" customFormat="1" ht="12.75">
      <c r="A91" s="150"/>
      <c r="B91" s="150"/>
      <c r="C91" s="150"/>
      <c r="D91" s="150"/>
      <c r="E91" s="151"/>
      <c r="F91" s="150"/>
      <c r="G91" s="150"/>
      <c r="H91" s="152"/>
      <c r="I91" s="137" t="s">
        <v>257</v>
      </c>
      <c r="J91" s="135">
        <v>0</v>
      </c>
      <c r="K91" s="135">
        <v>0</v>
      </c>
      <c r="L91" s="135">
        <v>0</v>
      </c>
      <c r="M91" s="135">
        <v>0</v>
      </c>
    </row>
    <row r="92" spans="1:13" s="40" customFormat="1" ht="24">
      <c r="A92" s="150"/>
      <c r="B92" s="150"/>
      <c r="C92" s="150"/>
      <c r="D92" s="150"/>
      <c r="E92" s="151"/>
      <c r="F92" s="150"/>
      <c r="G92" s="150"/>
      <c r="H92" s="152"/>
      <c r="I92" s="137" t="s">
        <v>258</v>
      </c>
      <c r="J92" s="135">
        <v>669000</v>
      </c>
      <c r="K92" s="135">
        <v>0</v>
      </c>
      <c r="L92" s="135">
        <v>0</v>
      </c>
      <c r="M92" s="135">
        <v>0</v>
      </c>
    </row>
    <row r="93" spans="1:13" s="40" customFormat="1" ht="12.75">
      <c r="A93" s="150"/>
      <c r="B93" s="150"/>
      <c r="C93" s="150"/>
      <c r="D93" s="150"/>
      <c r="E93" s="151"/>
      <c r="F93" s="150"/>
      <c r="G93" s="150"/>
      <c r="H93" s="152"/>
      <c r="I93" s="137" t="s">
        <v>259</v>
      </c>
      <c r="J93" s="135">
        <v>666000</v>
      </c>
      <c r="K93" s="135">
        <v>0</v>
      </c>
      <c r="L93" s="135">
        <v>0</v>
      </c>
      <c r="M93" s="135">
        <v>0</v>
      </c>
    </row>
    <row r="94" spans="1:13" s="40" customFormat="1" ht="21.75" customHeight="1">
      <c r="A94" s="159" t="s">
        <v>271</v>
      </c>
      <c r="B94" s="159"/>
      <c r="C94" s="159"/>
      <c r="D94" s="159"/>
      <c r="E94" s="159"/>
      <c r="F94" s="159"/>
      <c r="G94" s="159"/>
      <c r="H94" s="160">
        <f>SUM(H6:H90)</f>
        <v>49183082</v>
      </c>
      <c r="I94" s="80" t="s">
        <v>256</v>
      </c>
      <c r="J94" s="81">
        <f>SUM(J95:J97)</f>
        <v>17805999</v>
      </c>
      <c r="K94" s="81">
        <f>SUM(K95:K97)</f>
        <v>9439017</v>
      </c>
      <c r="L94" s="81">
        <f>SUM(L95:L97)</f>
        <v>2412726</v>
      </c>
      <c r="M94" s="81">
        <f>SUM(M95:M97)</f>
        <v>17306455</v>
      </c>
    </row>
    <row r="95" spans="1:13" s="40" customFormat="1" ht="12.75">
      <c r="A95" s="159"/>
      <c r="B95" s="159"/>
      <c r="C95" s="159"/>
      <c r="D95" s="159"/>
      <c r="E95" s="159"/>
      <c r="F95" s="159"/>
      <c r="G95" s="159"/>
      <c r="H95" s="160"/>
      <c r="I95" s="82" t="s">
        <v>257</v>
      </c>
      <c r="J95" s="83">
        <f>SUM(J7,J11,J15,J19,J23,J27,J31,J35,J39,J43,J47,J51,J55,J59,J63,J67,J71,J75,J79,J83,J87,J91)</f>
        <v>1711981</v>
      </c>
      <c r="K95" s="83">
        <f>SUM(K7,K11,K15,K19,K23,K27,K31,K35,K39,K43,K47,K51,K55,K59,K63,K67,K71,K75,K79,K83,K87,K91)</f>
        <v>3314017</v>
      </c>
      <c r="L95" s="83">
        <f>SUM(L7,L11,L15,L19,L23,L27,L31,L35,L39,L43,L47,L51,L55,L59,L63,L67,L71,L75,L79,L83,L87,L91)</f>
        <v>1662726</v>
      </c>
      <c r="M95" s="83">
        <f>SUM(M7,M11,M15,M19,M23,M27,M31,M35,M39,M43,M47,M51,M55,M59,M63,M67,M71,M75,M79,M83,M87,M91)</f>
        <v>17306455</v>
      </c>
    </row>
    <row r="96" spans="1:13" s="40" customFormat="1" ht="24">
      <c r="A96" s="159"/>
      <c r="B96" s="159"/>
      <c r="C96" s="159"/>
      <c r="D96" s="159"/>
      <c r="E96" s="159"/>
      <c r="F96" s="159"/>
      <c r="G96" s="159"/>
      <c r="H96" s="160"/>
      <c r="I96" s="82" t="s">
        <v>258</v>
      </c>
      <c r="J96" s="83">
        <f aca="true" t="shared" si="0" ref="J96:M97">SUM(J8,J12,J16,J20,J24,J28,J32,J36,J40,J44,J48,J52,J56,J60,J64,J68,J72,J76,J80,J84,J88,J92)</f>
        <v>6535768</v>
      </c>
      <c r="K96" s="83">
        <f t="shared" si="0"/>
        <v>0</v>
      </c>
      <c r="L96" s="83">
        <f t="shared" si="0"/>
        <v>0</v>
      </c>
      <c r="M96" s="83">
        <f t="shared" si="0"/>
        <v>0</v>
      </c>
    </row>
    <row r="97" spans="1:13" s="40" customFormat="1" ht="12.75">
      <c r="A97" s="159"/>
      <c r="B97" s="159"/>
      <c r="C97" s="159"/>
      <c r="D97" s="159"/>
      <c r="E97" s="159"/>
      <c r="F97" s="159"/>
      <c r="G97" s="159"/>
      <c r="H97" s="160"/>
      <c r="I97" s="82" t="s">
        <v>259</v>
      </c>
      <c r="J97" s="83">
        <f t="shared" si="0"/>
        <v>9558250</v>
      </c>
      <c r="K97" s="83">
        <f t="shared" si="0"/>
        <v>6125000</v>
      </c>
      <c r="L97" s="83">
        <f t="shared" si="0"/>
        <v>750000</v>
      </c>
      <c r="M97" s="83">
        <f t="shared" si="0"/>
        <v>0</v>
      </c>
    </row>
    <row r="98" ht="12.75">
      <c r="I98" s="84"/>
    </row>
    <row r="99" ht="12.75">
      <c r="I99" s="84"/>
    </row>
    <row r="100" ht="12.75">
      <c r="I100" s="84"/>
    </row>
    <row r="101" ht="12.75">
      <c r="I101" s="84"/>
    </row>
    <row r="102" ht="12.75">
      <c r="I102" s="84"/>
    </row>
    <row r="103" ht="12.75">
      <c r="I103" s="84"/>
    </row>
    <row r="104" ht="12.75">
      <c r="I104" s="84"/>
    </row>
  </sheetData>
  <sheetProtection/>
  <mergeCells count="190">
    <mergeCell ref="G22:G25"/>
    <mergeCell ref="H22:H25"/>
    <mergeCell ref="A26:A29"/>
    <mergeCell ref="B26:B29"/>
    <mergeCell ref="C26:C29"/>
    <mergeCell ref="D26:D29"/>
    <mergeCell ref="E26:E29"/>
    <mergeCell ref="F26:F29"/>
    <mergeCell ref="G26:G29"/>
    <mergeCell ref="H26:H29"/>
    <mergeCell ref="A22:A25"/>
    <mergeCell ref="B22:B25"/>
    <mergeCell ref="C22:C25"/>
    <mergeCell ref="D22:D25"/>
    <mergeCell ref="E22:E25"/>
    <mergeCell ref="F22:F25"/>
    <mergeCell ref="G14:G17"/>
    <mergeCell ref="H14:H17"/>
    <mergeCell ref="A18:A21"/>
    <mergeCell ref="B18:B21"/>
    <mergeCell ref="C18:C21"/>
    <mergeCell ref="D18:D21"/>
    <mergeCell ref="E18:E21"/>
    <mergeCell ref="F18:F21"/>
    <mergeCell ref="G18:G21"/>
    <mergeCell ref="H18:H21"/>
    <mergeCell ref="G90:G93"/>
    <mergeCell ref="H90:H93"/>
    <mergeCell ref="A94:G97"/>
    <mergeCell ref="H94:H97"/>
    <mergeCell ref="A14:A17"/>
    <mergeCell ref="B14:B17"/>
    <mergeCell ref="C14:C17"/>
    <mergeCell ref="D14:D17"/>
    <mergeCell ref="E14:E17"/>
    <mergeCell ref="F14:F17"/>
    <mergeCell ref="C82:C85"/>
    <mergeCell ref="D82:D85"/>
    <mergeCell ref="E82:E85"/>
    <mergeCell ref="F82:F85"/>
    <mergeCell ref="A90:A93"/>
    <mergeCell ref="B90:B93"/>
    <mergeCell ref="C90:C93"/>
    <mergeCell ref="D90:D93"/>
    <mergeCell ref="E90:E93"/>
    <mergeCell ref="F90:F93"/>
    <mergeCell ref="G82:G85"/>
    <mergeCell ref="H82:H85"/>
    <mergeCell ref="A86:A89"/>
    <mergeCell ref="B86:B89"/>
    <mergeCell ref="C86:C89"/>
    <mergeCell ref="D86:D89"/>
    <mergeCell ref="E86:E89"/>
    <mergeCell ref="F86:F89"/>
    <mergeCell ref="A82:A85"/>
    <mergeCell ref="B82:B85"/>
    <mergeCell ref="G74:G77"/>
    <mergeCell ref="H74:H77"/>
    <mergeCell ref="A78:A81"/>
    <mergeCell ref="B78:B81"/>
    <mergeCell ref="C78:C81"/>
    <mergeCell ref="D78:D81"/>
    <mergeCell ref="E78:E81"/>
    <mergeCell ref="F78:F81"/>
    <mergeCell ref="G78:G81"/>
    <mergeCell ref="H78:H81"/>
    <mergeCell ref="A74:A77"/>
    <mergeCell ref="B74:B77"/>
    <mergeCell ref="C74:C77"/>
    <mergeCell ref="D74:D77"/>
    <mergeCell ref="E74:E77"/>
    <mergeCell ref="F74:F77"/>
    <mergeCell ref="G66:G69"/>
    <mergeCell ref="H66:H69"/>
    <mergeCell ref="A70:A73"/>
    <mergeCell ref="B70:B73"/>
    <mergeCell ref="C70:C73"/>
    <mergeCell ref="D70:D73"/>
    <mergeCell ref="E70:E73"/>
    <mergeCell ref="F70:F73"/>
    <mergeCell ref="G70:G73"/>
    <mergeCell ref="H70:H73"/>
    <mergeCell ref="A66:A69"/>
    <mergeCell ref="B66:B69"/>
    <mergeCell ref="C66:C69"/>
    <mergeCell ref="D66:D69"/>
    <mergeCell ref="E66:E69"/>
    <mergeCell ref="F66:F69"/>
    <mergeCell ref="A62:A65"/>
    <mergeCell ref="B62:B65"/>
    <mergeCell ref="C62:C65"/>
    <mergeCell ref="D62:D65"/>
    <mergeCell ref="E62:E65"/>
    <mergeCell ref="F62:F65"/>
    <mergeCell ref="A58:A61"/>
    <mergeCell ref="B58:B61"/>
    <mergeCell ref="C58:C61"/>
    <mergeCell ref="D58:D61"/>
    <mergeCell ref="E58:E61"/>
    <mergeCell ref="F58:F61"/>
    <mergeCell ref="A54:A57"/>
    <mergeCell ref="B54:B57"/>
    <mergeCell ref="C54:C57"/>
    <mergeCell ref="D54:D57"/>
    <mergeCell ref="E54:E57"/>
    <mergeCell ref="F54:F57"/>
    <mergeCell ref="G54:G57"/>
    <mergeCell ref="H54:H57"/>
    <mergeCell ref="G86:G89"/>
    <mergeCell ref="H86:H89"/>
    <mergeCell ref="G50:G53"/>
    <mergeCell ref="H50:H53"/>
    <mergeCell ref="G58:G61"/>
    <mergeCell ref="H58:H61"/>
    <mergeCell ref="G62:G65"/>
    <mergeCell ref="H62:H65"/>
    <mergeCell ref="A50:A53"/>
    <mergeCell ref="B50:B53"/>
    <mergeCell ref="C50:C53"/>
    <mergeCell ref="D50:D53"/>
    <mergeCell ref="E50:E53"/>
    <mergeCell ref="F50:F53"/>
    <mergeCell ref="G42:G45"/>
    <mergeCell ref="H42:H45"/>
    <mergeCell ref="A46:A49"/>
    <mergeCell ref="B46:B49"/>
    <mergeCell ref="C46:C49"/>
    <mergeCell ref="D46:D49"/>
    <mergeCell ref="E46:E49"/>
    <mergeCell ref="F46:F49"/>
    <mergeCell ref="G46:G49"/>
    <mergeCell ref="H46:H49"/>
    <mergeCell ref="A42:A45"/>
    <mergeCell ref="B42:B45"/>
    <mergeCell ref="C42:C45"/>
    <mergeCell ref="D42:D45"/>
    <mergeCell ref="E42:E45"/>
    <mergeCell ref="F42:F45"/>
    <mergeCell ref="G34:G37"/>
    <mergeCell ref="H34:H37"/>
    <mergeCell ref="A38:A41"/>
    <mergeCell ref="B38:B41"/>
    <mergeCell ref="C38:C41"/>
    <mergeCell ref="D38:D41"/>
    <mergeCell ref="E38:E41"/>
    <mergeCell ref="F38:F41"/>
    <mergeCell ref="G38:G41"/>
    <mergeCell ref="H38:H41"/>
    <mergeCell ref="A34:A37"/>
    <mergeCell ref="B34:B37"/>
    <mergeCell ref="C34:C37"/>
    <mergeCell ref="D34:D37"/>
    <mergeCell ref="E34:E37"/>
    <mergeCell ref="F34:F37"/>
    <mergeCell ref="G10:G13"/>
    <mergeCell ref="H10:H13"/>
    <mergeCell ref="A30:A33"/>
    <mergeCell ref="B30:B33"/>
    <mergeCell ref="C30:C33"/>
    <mergeCell ref="D30:D33"/>
    <mergeCell ref="E30:E33"/>
    <mergeCell ref="F30:F33"/>
    <mergeCell ref="G30:G33"/>
    <mergeCell ref="H30:H33"/>
    <mergeCell ref="A10:A13"/>
    <mergeCell ref="B10:B13"/>
    <mergeCell ref="C10:C13"/>
    <mergeCell ref="D10:D13"/>
    <mergeCell ref="E10:E13"/>
    <mergeCell ref="F10:F13"/>
    <mergeCell ref="I4:I5"/>
    <mergeCell ref="J4:M4"/>
    <mergeCell ref="A6:A9"/>
    <mergeCell ref="B6:B9"/>
    <mergeCell ref="C6:C9"/>
    <mergeCell ref="D6:D9"/>
    <mergeCell ref="E6:E9"/>
    <mergeCell ref="F6:F9"/>
    <mergeCell ref="G6:G9"/>
    <mergeCell ref="H6:H9"/>
    <mergeCell ref="L1:M1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2777777777778" right="0.5902777777777778" top="0.5902777777777778" bottom="0.5902777777777778" header="0.5118055555555556" footer="0.5118055555555556"/>
  <pageSetup horizontalDpi="300" verticalDpi="300" orientation="landscape" paperSize="9" scale="77" r:id="rId1"/>
  <rowBreaks count="3" manualBreakCount="3">
    <brk id="29" max="12" man="1"/>
    <brk id="57" max="12" man="1"/>
    <brk id="8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showGridLines="0" defaultGridColor="0" zoomScalePageLayoutView="0" colorId="15" workbookViewId="0" topLeftCell="F1">
      <selection activeCell="N1" sqref="N1:O1"/>
    </sheetView>
  </sheetViews>
  <sheetFormatPr defaultColWidth="9.00390625" defaultRowHeight="12.75"/>
  <cols>
    <col min="1" max="1" width="4.25390625" style="2" customWidth="1"/>
    <col min="2" max="2" width="6.125" style="2" customWidth="1"/>
    <col min="3" max="3" width="8.25390625" style="2" customWidth="1"/>
    <col min="4" max="4" width="5.125" style="2" customWidth="1"/>
    <col min="5" max="5" width="16.875" style="2" customWidth="1"/>
    <col min="6" max="6" width="15.75390625" style="2" customWidth="1"/>
    <col min="7" max="9" width="15.625" style="2" customWidth="1"/>
    <col min="10" max="10" width="14.25390625" style="2" customWidth="1"/>
    <col min="11" max="11" width="14.00390625" style="2" customWidth="1"/>
    <col min="12" max="15" width="11.125" style="2" customWidth="1"/>
    <col min="16" max="16384" width="9.125" style="2" customWidth="1"/>
  </cols>
  <sheetData>
    <row r="1" spans="14:15" ht="48.75" customHeight="1">
      <c r="N1" s="139" t="s">
        <v>397</v>
      </c>
      <c r="O1" s="139"/>
    </row>
    <row r="2" spans="1:15" ht="48" customHeight="1">
      <c r="A2" s="140" t="s">
        <v>388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9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M3" s="72"/>
      <c r="N3" s="72"/>
      <c r="O3" s="5" t="s">
        <v>1</v>
      </c>
    </row>
    <row r="4" spans="1:15" s="73" customFormat="1" ht="64.5" customHeight="1">
      <c r="A4" s="145" t="s">
        <v>200</v>
      </c>
      <c r="B4" s="145" t="s">
        <v>2</v>
      </c>
      <c r="C4" s="145" t="s">
        <v>242</v>
      </c>
      <c r="D4" s="145" t="s">
        <v>4</v>
      </c>
      <c r="E4" s="146" t="s">
        <v>366</v>
      </c>
      <c r="F4" s="146" t="s">
        <v>243</v>
      </c>
      <c r="G4" s="146" t="s">
        <v>244</v>
      </c>
      <c r="H4" s="146" t="s">
        <v>245</v>
      </c>
      <c r="I4" s="146" t="s">
        <v>272</v>
      </c>
      <c r="J4" s="146" t="s">
        <v>273</v>
      </c>
      <c r="K4" s="146" t="s">
        <v>247</v>
      </c>
      <c r="L4" s="146" t="s">
        <v>248</v>
      </c>
      <c r="M4" s="146"/>
      <c r="N4" s="146"/>
      <c r="O4" s="146"/>
    </row>
    <row r="5" spans="1:15" s="73" customFormat="1" ht="25.5" customHeight="1">
      <c r="A5" s="145"/>
      <c r="B5" s="145"/>
      <c r="C5" s="145"/>
      <c r="D5" s="145"/>
      <c r="E5" s="146"/>
      <c r="F5" s="146"/>
      <c r="G5" s="146"/>
      <c r="H5" s="146"/>
      <c r="I5" s="146"/>
      <c r="J5" s="146"/>
      <c r="K5" s="146"/>
      <c r="L5" s="56" t="s">
        <v>249</v>
      </c>
      <c r="M5" s="56" t="s">
        <v>250</v>
      </c>
      <c r="N5" s="56" t="s">
        <v>251</v>
      </c>
      <c r="O5" s="56" t="s">
        <v>252</v>
      </c>
    </row>
    <row r="6" spans="1:15" s="40" customFormat="1" ht="12.75">
      <c r="A6" s="150" t="s">
        <v>300</v>
      </c>
      <c r="B6" s="150" t="s">
        <v>89</v>
      </c>
      <c r="C6" s="150" t="s">
        <v>91</v>
      </c>
      <c r="D6" s="150" t="s">
        <v>253</v>
      </c>
      <c r="E6" s="153" t="s">
        <v>367</v>
      </c>
      <c r="F6" s="151" t="s">
        <v>266</v>
      </c>
      <c r="G6" s="150" t="s">
        <v>254</v>
      </c>
      <c r="H6" s="150" t="s">
        <v>346</v>
      </c>
      <c r="I6" s="152">
        <v>1000000</v>
      </c>
      <c r="J6" s="152">
        <v>1000000</v>
      </c>
      <c r="K6" s="136" t="s">
        <v>256</v>
      </c>
      <c r="L6" s="134">
        <f>SUM(L7:L9)</f>
        <v>1000000</v>
      </c>
      <c r="M6" s="134">
        <f>SUM(M7:M9)</f>
        <v>0</v>
      </c>
      <c r="N6" s="134">
        <f>SUM(N7:N9)</f>
        <v>0</v>
      </c>
      <c r="O6" s="134">
        <f>SUM(O7:O9)</f>
        <v>0</v>
      </c>
    </row>
    <row r="7" spans="1:15" s="40" customFormat="1" ht="12.75">
      <c r="A7" s="150"/>
      <c r="B7" s="150"/>
      <c r="C7" s="150"/>
      <c r="D7" s="150"/>
      <c r="E7" s="154"/>
      <c r="F7" s="151"/>
      <c r="G7" s="150"/>
      <c r="H7" s="150"/>
      <c r="I7" s="152"/>
      <c r="J7" s="152"/>
      <c r="K7" s="137" t="s">
        <v>257</v>
      </c>
      <c r="L7" s="135">
        <v>0</v>
      </c>
      <c r="M7" s="135">
        <v>0</v>
      </c>
      <c r="N7" s="135">
        <v>0</v>
      </c>
      <c r="O7" s="135">
        <v>0</v>
      </c>
    </row>
    <row r="8" spans="1:15" s="40" customFormat="1" ht="24">
      <c r="A8" s="150"/>
      <c r="B8" s="150"/>
      <c r="C8" s="150"/>
      <c r="D8" s="150"/>
      <c r="E8" s="154"/>
      <c r="F8" s="151"/>
      <c r="G8" s="150"/>
      <c r="H8" s="150"/>
      <c r="I8" s="152"/>
      <c r="J8" s="152"/>
      <c r="K8" s="137" t="s">
        <v>258</v>
      </c>
      <c r="L8" s="135">
        <v>250000</v>
      </c>
      <c r="M8" s="135">
        <v>0</v>
      </c>
      <c r="N8" s="135">
        <v>0</v>
      </c>
      <c r="O8" s="135">
        <v>0</v>
      </c>
    </row>
    <row r="9" spans="1:15" s="40" customFormat="1" ht="12.75">
      <c r="A9" s="150"/>
      <c r="B9" s="150"/>
      <c r="C9" s="150"/>
      <c r="D9" s="150"/>
      <c r="E9" s="155"/>
      <c r="F9" s="151"/>
      <c r="G9" s="150"/>
      <c r="H9" s="150"/>
      <c r="I9" s="152"/>
      <c r="J9" s="152"/>
      <c r="K9" s="137" t="s">
        <v>259</v>
      </c>
      <c r="L9" s="135">
        <v>750000</v>
      </c>
      <c r="M9" s="135">
        <v>0</v>
      </c>
      <c r="N9" s="135">
        <v>0</v>
      </c>
      <c r="O9" s="135">
        <v>0</v>
      </c>
    </row>
    <row r="10" spans="1:15" s="40" customFormat="1" ht="27" customHeight="1">
      <c r="A10" s="150" t="s">
        <v>302</v>
      </c>
      <c r="B10" s="153" t="s">
        <v>108</v>
      </c>
      <c r="C10" s="153" t="s">
        <v>110</v>
      </c>
      <c r="D10" s="153" t="s">
        <v>253</v>
      </c>
      <c r="E10" s="153" t="s">
        <v>367</v>
      </c>
      <c r="F10" s="156" t="s">
        <v>356</v>
      </c>
      <c r="G10" s="157" t="s">
        <v>254</v>
      </c>
      <c r="H10" s="157" t="s">
        <v>357</v>
      </c>
      <c r="I10" s="158">
        <v>14500000</v>
      </c>
      <c r="J10" s="158">
        <v>14500000</v>
      </c>
      <c r="K10" s="136" t="s">
        <v>256</v>
      </c>
      <c r="L10" s="134">
        <f>SUM(L11:L13)</f>
        <v>8000000</v>
      </c>
      <c r="M10" s="134">
        <f>SUM(M11:M13)</f>
        <v>6500000</v>
      </c>
      <c r="N10" s="134">
        <f>SUM(N11:N13)</f>
        <v>0</v>
      </c>
      <c r="O10" s="134">
        <f>SUM(O11:O13)</f>
        <v>0</v>
      </c>
    </row>
    <row r="11" spans="1:15" s="40" customFormat="1" ht="27" customHeight="1">
      <c r="A11" s="150"/>
      <c r="B11" s="154"/>
      <c r="C11" s="154"/>
      <c r="D11" s="154"/>
      <c r="E11" s="154"/>
      <c r="F11" s="156"/>
      <c r="G11" s="157"/>
      <c r="H11" s="157"/>
      <c r="I11" s="158"/>
      <c r="J11" s="158"/>
      <c r="K11" s="137" t="s">
        <v>257</v>
      </c>
      <c r="L11" s="135">
        <v>0</v>
      </c>
      <c r="M11" s="135">
        <v>1500000</v>
      </c>
      <c r="N11" s="135">
        <v>0</v>
      </c>
      <c r="O11" s="135">
        <v>0</v>
      </c>
    </row>
    <row r="12" spans="1:15" s="40" customFormat="1" ht="27" customHeight="1">
      <c r="A12" s="150"/>
      <c r="B12" s="154"/>
      <c r="C12" s="154"/>
      <c r="D12" s="154"/>
      <c r="E12" s="154"/>
      <c r="F12" s="156"/>
      <c r="G12" s="157"/>
      <c r="H12" s="157"/>
      <c r="I12" s="158"/>
      <c r="J12" s="158"/>
      <c r="K12" s="137" t="s">
        <v>258</v>
      </c>
      <c r="L12" s="135">
        <v>2000000</v>
      </c>
      <c r="M12" s="135">
        <v>0</v>
      </c>
      <c r="N12" s="135">
        <v>0</v>
      </c>
      <c r="O12" s="135">
        <v>0</v>
      </c>
    </row>
    <row r="13" spans="1:15" s="40" customFormat="1" ht="27" customHeight="1">
      <c r="A13" s="150"/>
      <c r="B13" s="155"/>
      <c r="C13" s="155"/>
      <c r="D13" s="155"/>
      <c r="E13" s="155"/>
      <c r="F13" s="156"/>
      <c r="G13" s="157"/>
      <c r="H13" s="157"/>
      <c r="I13" s="158"/>
      <c r="J13" s="158"/>
      <c r="K13" s="137" t="s">
        <v>259</v>
      </c>
      <c r="L13" s="135">
        <v>6000000</v>
      </c>
      <c r="M13" s="135">
        <v>5000000</v>
      </c>
      <c r="N13" s="135">
        <v>0</v>
      </c>
      <c r="O13" s="135">
        <v>0</v>
      </c>
    </row>
    <row r="14" spans="1:15" s="40" customFormat="1" ht="12.75">
      <c r="A14" s="150" t="s">
        <v>368</v>
      </c>
      <c r="B14" s="150" t="s">
        <v>108</v>
      </c>
      <c r="C14" s="150" t="s">
        <v>110</v>
      </c>
      <c r="D14" s="150" t="s">
        <v>253</v>
      </c>
      <c r="E14" s="153" t="s">
        <v>367</v>
      </c>
      <c r="F14" s="151" t="s">
        <v>358</v>
      </c>
      <c r="G14" s="150" t="s">
        <v>254</v>
      </c>
      <c r="H14" s="150" t="s">
        <v>255</v>
      </c>
      <c r="I14" s="152">
        <v>172600</v>
      </c>
      <c r="J14" s="152">
        <v>172600</v>
      </c>
      <c r="K14" s="136" t="s">
        <v>256</v>
      </c>
      <c r="L14" s="134">
        <f>SUM(L15:L17)</f>
        <v>162000</v>
      </c>
      <c r="M14" s="134">
        <f>SUM(M15:M17)</f>
        <v>0</v>
      </c>
      <c r="N14" s="134">
        <f>SUM(N15:N17)</f>
        <v>0</v>
      </c>
      <c r="O14" s="134">
        <f>SUM(O15:O17)</f>
        <v>0</v>
      </c>
    </row>
    <row r="15" spans="1:15" s="40" customFormat="1" ht="12.75">
      <c r="A15" s="150"/>
      <c r="B15" s="150"/>
      <c r="C15" s="150"/>
      <c r="D15" s="150"/>
      <c r="E15" s="154"/>
      <c r="F15" s="151"/>
      <c r="G15" s="150"/>
      <c r="H15" s="150"/>
      <c r="I15" s="152"/>
      <c r="J15" s="152"/>
      <c r="K15" s="137" t="s">
        <v>257</v>
      </c>
      <c r="L15" s="135">
        <v>0</v>
      </c>
      <c r="M15" s="135">
        <v>0</v>
      </c>
      <c r="N15" s="135">
        <v>0</v>
      </c>
      <c r="O15" s="135">
        <v>0</v>
      </c>
    </row>
    <row r="16" spans="1:15" s="40" customFormat="1" ht="24">
      <c r="A16" s="150"/>
      <c r="B16" s="150"/>
      <c r="C16" s="150"/>
      <c r="D16" s="150"/>
      <c r="E16" s="154"/>
      <c r="F16" s="151"/>
      <c r="G16" s="150"/>
      <c r="H16" s="150"/>
      <c r="I16" s="152"/>
      <c r="J16" s="152"/>
      <c r="K16" s="137" t="s">
        <v>258</v>
      </c>
      <c r="L16" s="135">
        <v>40500</v>
      </c>
      <c r="M16" s="135">
        <v>0</v>
      </c>
      <c r="N16" s="135">
        <v>0</v>
      </c>
      <c r="O16" s="135">
        <v>0</v>
      </c>
    </row>
    <row r="17" spans="1:15" s="40" customFormat="1" ht="12.75">
      <c r="A17" s="150"/>
      <c r="B17" s="150"/>
      <c r="C17" s="150"/>
      <c r="D17" s="150"/>
      <c r="E17" s="155"/>
      <c r="F17" s="151"/>
      <c r="G17" s="150"/>
      <c r="H17" s="150"/>
      <c r="I17" s="152"/>
      <c r="J17" s="152"/>
      <c r="K17" s="137" t="s">
        <v>259</v>
      </c>
      <c r="L17" s="135">
        <v>121500</v>
      </c>
      <c r="M17" s="135">
        <v>0</v>
      </c>
      <c r="N17" s="135">
        <v>0</v>
      </c>
      <c r="O17" s="135">
        <v>0</v>
      </c>
    </row>
    <row r="18" spans="1:15" s="40" customFormat="1" ht="12.75" customHeight="1">
      <c r="A18" s="150" t="s">
        <v>369</v>
      </c>
      <c r="B18" s="150" t="s">
        <v>108</v>
      </c>
      <c r="C18" s="150" t="s">
        <v>110</v>
      </c>
      <c r="D18" s="150" t="s">
        <v>253</v>
      </c>
      <c r="E18" s="153" t="s">
        <v>367</v>
      </c>
      <c r="F18" s="151" t="s">
        <v>359</v>
      </c>
      <c r="G18" s="150" t="s">
        <v>254</v>
      </c>
      <c r="H18" s="150" t="s">
        <v>255</v>
      </c>
      <c r="I18" s="152">
        <v>178420</v>
      </c>
      <c r="J18" s="152">
        <v>178420</v>
      </c>
      <c r="K18" s="136" t="s">
        <v>256</v>
      </c>
      <c r="L18" s="134">
        <f>SUM(L19:L21)</f>
        <v>165000</v>
      </c>
      <c r="M18" s="134">
        <f>SUM(M19:M21)</f>
        <v>0</v>
      </c>
      <c r="N18" s="134">
        <f>SUM(N19:N21)</f>
        <v>0</v>
      </c>
      <c r="O18" s="134">
        <f>SUM(O19:O21)</f>
        <v>0</v>
      </c>
    </row>
    <row r="19" spans="1:15" s="40" customFormat="1" ht="12.75">
      <c r="A19" s="150"/>
      <c r="B19" s="150"/>
      <c r="C19" s="150"/>
      <c r="D19" s="150"/>
      <c r="E19" s="154"/>
      <c r="F19" s="151"/>
      <c r="G19" s="150"/>
      <c r="H19" s="150"/>
      <c r="I19" s="152"/>
      <c r="J19" s="152"/>
      <c r="K19" s="137" t="s">
        <v>257</v>
      </c>
      <c r="L19" s="135">
        <v>0</v>
      </c>
      <c r="M19" s="135">
        <v>0</v>
      </c>
      <c r="N19" s="135">
        <v>0</v>
      </c>
      <c r="O19" s="135">
        <v>0</v>
      </c>
    </row>
    <row r="20" spans="1:15" s="40" customFormat="1" ht="24">
      <c r="A20" s="150"/>
      <c r="B20" s="150"/>
      <c r="C20" s="150"/>
      <c r="D20" s="150"/>
      <c r="E20" s="154"/>
      <c r="F20" s="151"/>
      <c r="G20" s="150"/>
      <c r="H20" s="150"/>
      <c r="I20" s="152"/>
      <c r="J20" s="152"/>
      <c r="K20" s="137" t="s">
        <v>258</v>
      </c>
      <c r="L20" s="135">
        <v>41250</v>
      </c>
      <c r="M20" s="135">
        <v>0</v>
      </c>
      <c r="N20" s="135">
        <v>0</v>
      </c>
      <c r="O20" s="135">
        <v>0</v>
      </c>
    </row>
    <row r="21" spans="1:15" s="40" customFormat="1" ht="12.75">
      <c r="A21" s="150"/>
      <c r="B21" s="150"/>
      <c r="C21" s="150"/>
      <c r="D21" s="150"/>
      <c r="E21" s="155"/>
      <c r="F21" s="151"/>
      <c r="G21" s="150"/>
      <c r="H21" s="150"/>
      <c r="I21" s="152"/>
      <c r="J21" s="152"/>
      <c r="K21" s="137" t="s">
        <v>259</v>
      </c>
      <c r="L21" s="135">
        <v>123750</v>
      </c>
      <c r="M21" s="135">
        <v>0</v>
      </c>
      <c r="N21" s="135">
        <v>0</v>
      </c>
      <c r="O21" s="135">
        <v>0</v>
      </c>
    </row>
    <row r="22" spans="1:15" s="40" customFormat="1" ht="12.75" customHeight="1">
      <c r="A22" s="150" t="s">
        <v>370</v>
      </c>
      <c r="B22" s="150" t="s">
        <v>108</v>
      </c>
      <c r="C22" s="150" t="s">
        <v>110</v>
      </c>
      <c r="D22" s="150" t="s">
        <v>253</v>
      </c>
      <c r="E22" s="153" t="s">
        <v>367</v>
      </c>
      <c r="F22" s="151" t="s">
        <v>360</v>
      </c>
      <c r="G22" s="150" t="s">
        <v>254</v>
      </c>
      <c r="H22" s="150" t="s">
        <v>255</v>
      </c>
      <c r="I22" s="152">
        <v>108300</v>
      </c>
      <c r="J22" s="152">
        <v>108300</v>
      </c>
      <c r="K22" s="136" t="s">
        <v>256</v>
      </c>
      <c r="L22" s="134">
        <f>SUM(L23:L25)</f>
        <v>96000</v>
      </c>
      <c r="M22" s="134">
        <f>SUM(M23:M25)</f>
        <v>0</v>
      </c>
      <c r="N22" s="134">
        <f>SUM(N23:N25)</f>
        <v>0</v>
      </c>
      <c r="O22" s="134">
        <f>SUM(O23:O25)</f>
        <v>0</v>
      </c>
    </row>
    <row r="23" spans="1:15" s="40" customFormat="1" ht="12.75">
      <c r="A23" s="150"/>
      <c r="B23" s="150"/>
      <c r="C23" s="150"/>
      <c r="D23" s="150"/>
      <c r="E23" s="154"/>
      <c r="F23" s="151"/>
      <c r="G23" s="150"/>
      <c r="H23" s="150"/>
      <c r="I23" s="152"/>
      <c r="J23" s="152"/>
      <c r="K23" s="137" t="s">
        <v>257</v>
      </c>
      <c r="L23" s="135">
        <v>0</v>
      </c>
      <c r="M23" s="135">
        <v>0</v>
      </c>
      <c r="N23" s="135">
        <v>0</v>
      </c>
      <c r="O23" s="135">
        <v>0</v>
      </c>
    </row>
    <row r="24" spans="1:15" s="40" customFormat="1" ht="24">
      <c r="A24" s="150"/>
      <c r="B24" s="150"/>
      <c r="C24" s="150"/>
      <c r="D24" s="150"/>
      <c r="E24" s="154"/>
      <c r="F24" s="151"/>
      <c r="G24" s="150"/>
      <c r="H24" s="150"/>
      <c r="I24" s="152"/>
      <c r="J24" s="152"/>
      <c r="K24" s="137" t="s">
        <v>258</v>
      </c>
      <c r="L24" s="135">
        <v>24000</v>
      </c>
      <c r="M24" s="135">
        <v>0</v>
      </c>
      <c r="N24" s="135">
        <v>0</v>
      </c>
      <c r="O24" s="135">
        <v>0</v>
      </c>
    </row>
    <row r="25" spans="1:15" s="40" customFormat="1" ht="12.75">
      <c r="A25" s="150"/>
      <c r="B25" s="150"/>
      <c r="C25" s="150"/>
      <c r="D25" s="150"/>
      <c r="E25" s="155"/>
      <c r="F25" s="151"/>
      <c r="G25" s="150"/>
      <c r="H25" s="150"/>
      <c r="I25" s="152"/>
      <c r="J25" s="152"/>
      <c r="K25" s="137" t="s">
        <v>259</v>
      </c>
      <c r="L25" s="135">
        <v>72000</v>
      </c>
      <c r="M25" s="135">
        <v>0</v>
      </c>
      <c r="N25" s="135">
        <v>0</v>
      </c>
      <c r="O25" s="135">
        <v>0</v>
      </c>
    </row>
    <row r="26" spans="1:15" s="40" customFormat="1" ht="12.75">
      <c r="A26" s="150" t="s">
        <v>371</v>
      </c>
      <c r="B26" s="150" t="s">
        <v>111</v>
      </c>
      <c r="C26" s="150" t="s">
        <v>113</v>
      </c>
      <c r="D26" s="150" t="s">
        <v>253</v>
      </c>
      <c r="E26" s="153" t="s">
        <v>367</v>
      </c>
      <c r="F26" s="151" t="s">
        <v>269</v>
      </c>
      <c r="G26" s="150" t="s">
        <v>254</v>
      </c>
      <c r="H26" s="150" t="s">
        <v>363</v>
      </c>
      <c r="I26" s="152">
        <v>3000000</v>
      </c>
      <c r="J26" s="152">
        <v>3000000</v>
      </c>
      <c r="K26" s="136" t="s">
        <v>256</v>
      </c>
      <c r="L26" s="134">
        <f>SUM(L27:L29)</f>
        <v>500000</v>
      </c>
      <c r="M26" s="134">
        <f>SUM(M27:M29)</f>
        <v>1500000</v>
      </c>
      <c r="N26" s="134">
        <f>SUM(N27:N29)</f>
        <v>1000000</v>
      </c>
      <c r="O26" s="134">
        <f>SUM(O27:O29)</f>
        <v>0</v>
      </c>
    </row>
    <row r="27" spans="1:15" s="40" customFormat="1" ht="12.75">
      <c r="A27" s="150"/>
      <c r="B27" s="150"/>
      <c r="C27" s="150"/>
      <c r="D27" s="150"/>
      <c r="E27" s="154"/>
      <c r="F27" s="151"/>
      <c r="G27" s="150"/>
      <c r="H27" s="150"/>
      <c r="I27" s="152"/>
      <c r="J27" s="152"/>
      <c r="K27" s="137" t="s">
        <v>257</v>
      </c>
      <c r="L27" s="135">
        <v>0</v>
      </c>
      <c r="M27" s="135">
        <v>375000</v>
      </c>
      <c r="N27" s="135">
        <v>250000</v>
      </c>
      <c r="O27" s="135">
        <v>0</v>
      </c>
    </row>
    <row r="28" spans="1:15" s="40" customFormat="1" ht="24">
      <c r="A28" s="150"/>
      <c r="B28" s="150"/>
      <c r="C28" s="150"/>
      <c r="D28" s="150"/>
      <c r="E28" s="154"/>
      <c r="F28" s="151"/>
      <c r="G28" s="150"/>
      <c r="H28" s="150"/>
      <c r="I28" s="152"/>
      <c r="J28" s="152"/>
      <c r="K28" s="137" t="s">
        <v>258</v>
      </c>
      <c r="L28" s="135">
        <v>100000</v>
      </c>
      <c r="M28" s="135">
        <v>0</v>
      </c>
      <c r="N28" s="135">
        <v>0</v>
      </c>
      <c r="O28" s="135">
        <v>0</v>
      </c>
    </row>
    <row r="29" spans="1:15" s="40" customFormat="1" ht="12.75">
      <c r="A29" s="150"/>
      <c r="B29" s="150"/>
      <c r="C29" s="150"/>
      <c r="D29" s="150"/>
      <c r="E29" s="155"/>
      <c r="F29" s="151"/>
      <c r="G29" s="150"/>
      <c r="H29" s="150"/>
      <c r="I29" s="152"/>
      <c r="J29" s="152"/>
      <c r="K29" s="137" t="s">
        <v>259</v>
      </c>
      <c r="L29" s="135">
        <v>400000</v>
      </c>
      <c r="M29" s="135">
        <v>1125000</v>
      </c>
      <c r="N29" s="135">
        <v>750000</v>
      </c>
      <c r="O29" s="135">
        <v>0</v>
      </c>
    </row>
    <row r="30" spans="1:15" s="40" customFormat="1" ht="12.75">
      <c r="A30" s="150" t="s">
        <v>372</v>
      </c>
      <c r="B30" s="150" t="s">
        <v>111</v>
      </c>
      <c r="C30" s="150" t="s">
        <v>115</v>
      </c>
      <c r="D30" s="150" t="s">
        <v>253</v>
      </c>
      <c r="E30" s="153" t="s">
        <v>367</v>
      </c>
      <c r="F30" s="151" t="s">
        <v>270</v>
      </c>
      <c r="G30" s="150" t="s">
        <v>254</v>
      </c>
      <c r="H30" s="150" t="s">
        <v>346</v>
      </c>
      <c r="I30" s="152">
        <v>500000</v>
      </c>
      <c r="J30" s="152">
        <v>500000</v>
      </c>
      <c r="K30" s="136" t="s">
        <v>256</v>
      </c>
      <c r="L30" s="134">
        <f>SUM(L31:L33)</f>
        <v>500000</v>
      </c>
      <c r="M30" s="134">
        <f>SUM(M31:M33)</f>
        <v>0</v>
      </c>
      <c r="N30" s="134">
        <f>SUM(N31:N33)</f>
        <v>0</v>
      </c>
      <c r="O30" s="134">
        <f>SUM(O31:O33)</f>
        <v>0</v>
      </c>
    </row>
    <row r="31" spans="1:15" s="40" customFormat="1" ht="12.75">
      <c r="A31" s="150"/>
      <c r="B31" s="150"/>
      <c r="C31" s="150"/>
      <c r="D31" s="150"/>
      <c r="E31" s="154"/>
      <c r="F31" s="151"/>
      <c r="G31" s="150"/>
      <c r="H31" s="150"/>
      <c r="I31" s="152"/>
      <c r="J31" s="152"/>
      <c r="K31" s="137" t="s">
        <v>257</v>
      </c>
      <c r="L31" s="135">
        <v>0</v>
      </c>
      <c r="M31" s="135">
        <v>0</v>
      </c>
      <c r="N31" s="135">
        <v>0</v>
      </c>
      <c r="O31" s="135">
        <v>0</v>
      </c>
    </row>
    <row r="32" spans="1:15" s="40" customFormat="1" ht="24">
      <c r="A32" s="150"/>
      <c r="B32" s="150"/>
      <c r="C32" s="150"/>
      <c r="D32" s="150"/>
      <c r="E32" s="154"/>
      <c r="F32" s="151"/>
      <c r="G32" s="150"/>
      <c r="H32" s="150"/>
      <c r="I32" s="152"/>
      <c r="J32" s="152"/>
      <c r="K32" s="137" t="s">
        <v>258</v>
      </c>
      <c r="L32" s="135">
        <v>100000</v>
      </c>
      <c r="M32" s="135">
        <v>0</v>
      </c>
      <c r="N32" s="135">
        <v>0</v>
      </c>
      <c r="O32" s="135">
        <v>0</v>
      </c>
    </row>
    <row r="33" spans="1:15" s="40" customFormat="1" ht="12.75">
      <c r="A33" s="150"/>
      <c r="B33" s="150"/>
      <c r="C33" s="150"/>
      <c r="D33" s="150"/>
      <c r="E33" s="155"/>
      <c r="F33" s="151"/>
      <c r="G33" s="150"/>
      <c r="H33" s="150"/>
      <c r="I33" s="152"/>
      <c r="J33" s="152"/>
      <c r="K33" s="137" t="s">
        <v>259</v>
      </c>
      <c r="L33" s="135">
        <v>400000</v>
      </c>
      <c r="M33" s="135">
        <v>0</v>
      </c>
      <c r="N33" s="135">
        <v>0</v>
      </c>
      <c r="O33" s="135">
        <v>0</v>
      </c>
    </row>
    <row r="34" spans="1:15" s="40" customFormat="1" ht="12.75">
      <c r="A34" s="150" t="s">
        <v>373</v>
      </c>
      <c r="B34" s="150" t="s">
        <v>117</v>
      </c>
      <c r="C34" s="150" t="s">
        <v>119</v>
      </c>
      <c r="D34" s="150" t="s">
        <v>253</v>
      </c>
      <c r="E34" s="153" t="s">
        <v>367</v>
      </c>
      <c r="F34" s="151" t="s">
        <v>364</v>
      </c>
      <c r="G34" s="150" t="s">
        <v>254</v>
      </c>
      <c r="H34" s="150" t="s">
        <v>346</v>
      </c>
      <c r="I34" s="152">
        <v>400000</v>
      </c>
      <c r="J34" s="152">
        <v>400000</v>
      </c>
      <c r="K34" s="136" t="s">
        <v>256</v>
      </c>
      <c r="L34" s="134">
        <f>SUM(L35:L37)</f>
        <v>400000</v>
      </c>
      <c r="M34" s="134">
        <f>SUM(M35:M37)</f>
        <v>0</v>
      </c>
      <c r="N34" s="134">
        <f>SUM(N35:N37)</f>
        <v>0</v>
      </c>
      <c r="O34" s="134">
        <f>SUM(O35:O37)</f>
        <v>0</v>
      </c>
    </row>
    <row r="35" spans="1:15" s="40" customFormat="1" ht="12.75">
      <c r="A35" s="150"/>
      <c r="B35" s="150"/>
      <c r="C35" s="150"/>
      <c r="D35" s="150"/>
      <c r="E35" s="154"/>
      <c r="F35" s="151"/>
      <c r="G35" s="150"/>
      <c r="H35" s="150"/>
      <c r="I35" s="152"/>
      <c r="J35" s="152"/>
      <c r="K35" s="137" t="s">
        <v>257</v>
      </c>
      <c r="L35" s="135">
        <v>0</v>
      </c>
      <c r="M35" s="135">
        <v>0</v>
      </c>
      <c r="N35" s="135">
        <v>0</v>
      </c>
      <c r="O35" s="135">
        <v>0</v>
      </c>
    </row>
    <row r="36" spans="1:15" s="40" customFormat="1" ht="24">
      <c r="A36" s="150"/>
      <c r="B36" s="150"/>
      <c r="C36" s="150"/>
      <c r="D36" s="150"/>
      <c r="E36" s="154"/>
      <c r="F36" s="151"/>
      <c r="G36" s="150"/>
      <c r="H36" s="150"/>
      <c r="I36" s="152"/>
      <c r="J36" s="152"/>
      <c r="K36" s="137" t="s">
        <v>258</v>
      </c>
      <c r="L36" s="135">
        <v>100000</v>
      </c>
      <c r="M36" s="135">
        <v>0</v>
      </c>
      <c r="N36" s="135">
        <v>0</v>
      </c>
      <c r="O36" s="135">
        <v>0</v>
      </c>
    </row>
    <row r="37" spans="1:15" s="40" customFormat="1" ht="12.75">
      <c r="A37" s="150"/>
      <c r="B37" s="150"/>
      <c r="C37" s="150"/>
      <c r="D37" s="150"/>
      <c r="E37" s="155"/>
      <c r="F37" s="151"/>
      <c r="G37" s="150"/>
      <c r="H37" s="150"/>
      <c r="I37" s="152"/>
      <c r="J37" s="152"/>
      <c r="K37" s="137" t="s">
        <v>259</v>
      </c>
      <c r="L37" s="135">
        <v>300000</v>
      </c>
      <c r="M37" s="135">
        <v>0</v>
      </c>
      <c r="N37" s="135">
        <v>0</v>
      </c>
      <c r="O37" s="135">
        <v>0</v>
      </c>
    </row>
    <row r="38" spans="1:15" s="40" customFormat="1" ht="21.75" customHeight="1">
      <c r="A38" s="159" t="s">
        <v>271</v>
      </c>
      <c r="B38" s="159"/>
      <c r="C38" s="159"/>
      <c r="D38" s="159"/>
      <c r="E38" s="159"/>
      <c r="F38" s="159"/>
      <c r="G38" s="159"/>
      <c r="H38" s="159"/>
      <c r="I38" s="160">
        <f>SUM(I6:I37)</f>
        <v>19859320</v>
      </c>
      <c r="J38" s="160">
        <f>SUM(J6:J37)</f>
        <v>19859320</v>
      </c>
      <c r="K38" s="80" t="s">
        <v>256</v>
      </c>
      <c r="L38" s="81">
        <f>SUM(L39:L41)</f>
        <v>10823000</v>
      </c>
      <c r="M38" s="81">
        <f>SUM(M39:M41)</f>
        <v>8000000</v>
      </c>
      <c r="N38" s="81">
        <f>SUM(N39:N41)</f>
        <v>1000000</v>
      </c>
      <c r="O38" s="81">
        <f>SUM(O39:O41)</f>
        <v>0</v>
      </c>
    </row>
    <row r="39" spans="1:15" s="40" customFormat="1" ht="12.75">
      <c r="A39" s="159"/>
      <c r="B39" s="159"/>
      <c r="C39" s="159"/>
      <c r="D39" s="159"/>
      <c r="E39" s="159"/>
      <c r="F39" s="159"/>
      <c r="G39" s="159"/>
      <c r="H39" s="159"/>
      <c r="I39" s="160"/>
      <c r="J39" s="160"/>
      <c r="K39" s="82" t="s">
        <v>257</v>
      </c>
      <c r="L39" s="83">
        <f>SUM(L7,L11,L15,L19,L23,L27,L31,L35)</f>
        <v>0</v>
      </c>
      <c r="M39" s="83">
        <f>SUM(M7,M11,M15,M19,M23,M27,M31,M35)</f>
        <v>1875000</v>
      </c>
      <c r="N39" s="83">
        <f>SUM(N7,N11,N15,N19,N23,N27,N31,N35)</f>
        <v>250000</v>
      </c>
      <c r="O39" s="83">
        <f>SUM(O7,O11,O15,O19,O23,O27,O31,O35)</f>
        <v>0</v>
      </c>
    </row>
    <row r="40" spans="1:15" s="40" customFormat="1" ht="24">
      <c r="A40" s="159"/>
      <c r="B40" s="159"/>
      <c r="C40" s="159"/>
      <c r="D40" s="159"/>
      <c r="E40" s="159"/>
      <c r="F40" s="159"/>
      <c r="G40" s="159"/>
      <c r="H40" s="159"/>
      <c r="I40" s="160"/>
      <c r="J40" s="160"/>
      <c r="K40" s="82" t="s">
        <v>258</v>
      </c>
      <c r="L40" s="83">
        <f aca="true" t="shared" si="0" ref="L40:O41">SUM(L8,L12,L16,L20,L24,L28,L32,L36)</f>
        <v>2655750</v>
      </c>
      <c r="M40" s="83">
        <f t="shared" si="0"/>
        <v>0</v>
      </c>
      <c r="N40" s="83">
        <f t="shared" si="0"/>
        <v>0</v>
      </c>
      <c r="O40" s="83">
        <f t="shared" si="0"/>
        <v>0</v>
      </c>
    </row>
    <row r="41" spans="1:15" s="40" customFormat="1" ht="12.75">
      <c r="A41" s="159"/>
      <c r="B41" s="159"/>
      <c r="C41" s="159"/>
      <c r="D41" s="159"/>
      <c r="E41" s="159"/>
      <c r="F41" s="159"/>
      <c r="G41" s="159"/>
      <c r="H41" s="159"/>
      <c r="I41" s="160"/>
      <c r="J41" s="160"/>
      <c r="K41" s="82" t="s">
        <v>259</v>
      </c>
      <c r="L41" s="83">
        <f t="shared" si="0"/>
        <v>8167250</v>
      </c>
      <c r="M41" s="83">
        <f t="shared" si="0"/>
        <v>6125000</v>
      </c>
      <c r="N41" s="83">
        <f t="shared" si="0"/>
        <v>750000</v>
      </c>
      <c r="O41" s="83">
        <f t="shared" si="0"/>
        <v>0</v>
      </c>
    </row>
    <row r="42" ht="12.75">
      <c r="K42" s="84"/>
    </row>
    <row r="43" ht="12.75">
      <c r="K43" s="84"/>
    </row>
    <row r="44" ht="12.75">
      <c r="K44" s="84"/>
    </row>
    <row r="45" ht="12.75">
      <c r="K45" s="84"/>
    </row>
    <row r="46" ht="12.75">
      <c r="K46" s="84"/>
    </row>
    <row r="47" ht="12.75">
      <c r="K47" s="84"/>
    </row>
    <row r="48" ht="12.75">
      <c r="K48" s="84"/>
    </row>
  </sheetData>
  <sheetProtection/>
  <mergeCells count="97">
    <mergeCell ref="I34:I37"/>
    <mergeCell ref="E6:E9"/>
    <mergeCell ref="E10:E13"/>
    <mergeCell ref="E14:E17"/>
    <mergeCell ref="E18:E21"/>
    <mergeCell ref="E22:E25"/>
    <mergeCell ref="I10:I13"/>
    <mergeCell ref="E30:E33"/>
    <mergeCell ref="E34:E37"/>
    <mergeCell ref="I6:I9"/>
    <mergeCell ref="G30:G33"/>
    <mergeCell ref="H26:H29"/>
    <mergeCell ref="H14:H17"/>
    <mergeCell ref="H6:H9"/>
    <mergeCell ref="I22:I25"/>
    <mergeCell ref="I26:I29"/>
    <mergeCell ref="I30:I33"/>
    <mergeCell ref="H10:H13"/>
    <mergeCell ref="I38:I41"/>
    <mergeCell ref="A38:H41"/>
    <mergeCell ref="J38:J41"/>
    <mergeCell ref="E4:E5"/>
    <mergeCell ref="I4:I5"/>
    <mergeCell ref="H30:H33"/>
    <mergeCell ref="J30:J33"/>
    <mergeCell ref="A34:A37"/>
    <mergeCell ref="B34:B37"/>
    <mergeCell ref="C34:C37"/>
    <mergeCell ref="D34:D37"/>
    <mergeCell ref="F34:F37"/>
    <mergeCell ref="G34:G37"/>
    <mergeCell ref="H34:H37"/>
    <mergeCell ref="J34:J37"/>
    <mergeCell ref="A30:A33"/>
    <mergeCell ref="B30:B33"/>
    <mergeCell ref="C30:C33"/>
    <mergeCell ref="D30:D33"/>
    <mergeCell ref="F30:F33"/>
    <mergeCell ref="A26:A29"/>
    <mergeCell ref="B26:B29"/>
    <mergeCell ref="C26:C29"/>
    <mergeCell ref="D26:D29"/>
    <mergeCell ref="F26:F29"/>
    <mergeCell ref="G26:G29"/>
    <mergeCell ref="E26:E29"/>
    <mergeCell ref="J26:J29"/>
    <mergeCell ref="H18:H21"/>
    <mergeCell ref="J18:J21"/>
    <mergeCell ref="A22:A25"/>
    <mergeCell ref="B22:B25"/>
    <mergeCell ref="C22:C25"/>
    <mergeCell ref="D22:D25"/>
    <mergeCell ref="F22:F25"/>
    <mergeCell ref="G22:G25"/>
    <mergeCell ref="H22:H25"/>
    <mergeCell ref="A18:A21"/>
    <mergeCell ref="B18:B21"/>
    <mergeCell ref="C18:C21"/>
    <mergeCell ref="D18:D21"/>
    <mergeCell ref="F18:F21"/>
    <mergeCell ref="G18:G21"/>
    <mergeCell ref="B14:B17"/>
    <mergeCell ref="C14:C17"/>
    <mergeCell ref="D14:D17"/>
    <mergeCell ref="F14:F17"/>
    <mergeCell ref="G14:G17"/>
    <mergeCell ref="J22:J25"/>
    <mergeCell ref="I14:I17"/>
    <mergeCell ref="I18:I21"/>
    <mergeCell ref="J14:J17"/>
    <mergeCell ref="J10:J13"/>
    <mergeCell ref="A10:A13"/>
    <mergeCell ref="B10:B13"/>
    <mergeCell ref="C10:C13"/>
    <mergeCell ref="D10:D13"/>
    <mergeCell ref="F10:F13"/>
    <mergeCell ref="G10:G13"/>
    <mergeCell ref="A14:A17"/>
    <mergeCell ref="F4:F5"/>
    <mergeCell ref="G4:G5"/>
    <mergeCell ref="J6:J9"/>
    <mergeCell ref="A6:A9"/>
    <mergeCell ref="B6:B9"/>
    <mergeCell ref="C6:C9"/>
    <mergeCell ref="D6:D9"/>
    <mergeCell ref="F6:F9"/>
    <mergeCell ref="G6:G9"/>
    <mergeCell ref="H4:H5"/>
    <mergeCell ref="J4:J5"/>
    <mergeCell ref="K4:K5"/>
    <mergeCell ref="L4:O4"/>
    <mergeCell ref="N1:O1"/>
    <mergeCell ref="A2:O2"/>
    <mergeCell ref="A4:A5"/>
    <mergeCell ref="B4:B5"/>
    <mergeCell ref="C4:C5"/>
    <mergeCell ref="D4:D5"/>
  </mergeCells>
  <printOptions horizontalCentered="1"/>
  <pageMargins left="0.5902777777777778" right="0.5902777777777778" top="0.5902777777777778" bottom="0.5902777777777778" header="0.5118055555555556" footer="0.5118055555555556"/>
  <pageSetup horizontalDpi="300" verticalDpi="300" orientation="landscape" paperSize="9" scale="71" r:id="rId1"/>
  <rowBreaks count="1" manualBreakCount="1">
    <brk id="2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showGridLines="0" defaultGridColor="0" zoomScalePageLayoutView="0" colorId="15" workbookViewId="0" topLeftCell="A1">
      <selection activeCell="D1" sqref="D1"/>
    </sheetView>
  </sheetViews>
  <sheetFormatPr defaultColWidth="9.00390625" defaultRowHeight="12.75"/>
  <cols>
    <col min="1" max="1" width="5.25390625" style="2" customWidth="1"/>
    <col min="2" max="2" width="5.25390625" style="87" customWidth="1"/>
    <col min="3" max="3" width="63.125" style="2" customWidth="1"/>
    <col min="4" max="4" width="17.75390625" style="2" customWidth="1"/>
    <col min="5" max="16384" width="9.125" style="2" customWidth="1"/>
  </cols>
  <sheetData>
    <row r="1" ht="63" customHeight="1">
      <c r="D1" s="85" t="s">
        <v>398</v>
      </c>
    </row>
    <row r="2" spans="1:11" ht="48" customHeight="1">
      <c r="A2" s="140" t="s">
        <v>274</v>
      </c>
      <c r="B2" s="140"/>
      <c r="C2" s="140"/>
      <c r="D2" s="140"/>
      <c r="E2" s="88"/>
      <c r="F2" s="88"/>
      <c r="G2" s="88"/>
      <c r="H2" s="89"/>
      <c r="I2" s="90"/>
      <c r="J2" s="90"/>
      <c r="K2" s="90"/>
    </row>
    <row r="3" ht="9.75" customHeight="1">
      <c r="D3" s="5" t="s">
        <v>1</v>
      </c>
    </row>
    <row r="4" spans="1:11" ht="33" customHeight="1">
      <c r="A4" s="145" t="s">
        <v>200</v>
      </c>
      <c r="B4" s="161" t="s">
        <v>4</v>
      </c>
      <c r="C4" s="91" t="s">
        <v>275</v>
      </c>
      <c r="D4" s="145" t="s">
        <v>276</v>
      </c>
      <c r="E4" s="92"/>
      <c r="F4" s="92"/>
      <c r="G4" s="92"/>
      <c r="H4" s="92"/>
      <c r="I4" s="92"/>
      <c r="J4" s="52"/>
      <c r="K4" s="52"/>
    </row>
    <row r="5" spans="1:11" ht="36" customHeight="1">
      <c r="A5" s="145"/>
      <c r="B5" s="161"/>
      <c r="C5" s="55" t="s">
        <v>277</v>
      </c>
      <c r="D5" s="145"/>
      <c r="E5" s="92"/>
      <c r="F5" s="92"/>
      <c r="G5" s="92"/>
      <c r="H5" s="92"/>
      <c r="I5" s="92"/>
      <c r="J5" s="52"/>
      <c r="K5" s="52"/>
    </row>
    <row r="6" spans="1:9" s="45" customFormat="1" ht="21.75" customHeight="1">
      <c r="A6" s="93" t="s">
        <v>278</v>
      </c>
      <c r="B6" s="94" t="s">
        <v>279</v>
      </c>
      <c r="C6" s="47" t="s">
        <v>280</v>
      </c>
      <c r="D6" s="95">
        <v>0</v>
      </c>
      <c r="E6" s="96"/>
      <c r="F6" s="96"/>
      <c r="G6" s="96"/>
      <c r="H6" s="96"/>
      <c r="I6" s="96"/>
    </row>
    <row r="7" spans="1:9" s="45" customFormat="1" ht="19.5" customHeight="1">
      <c r="A7" s="93" t="s">
        <v>281</v>
      </c>
      <c r="B7" s="94" t="s">
        <v>279</v>
      </c>
      <c r="C7" s="47" t="s">
        <v>282</v>
      </c>
      <c r="D7" s="95">
        <f>SUM(D8:D9)</f>
        <v>60000</v>
      </c>
      <c r="E7" s="96"/>
      <c r="F7" s="96"/>
      <c r="G7" s="96"/>
      <c r="H7" s="96"/>
      <c r="I7" s="96"/>
    </row>
    <row r="8" spans="1:9" s="45" customFormat="1" ht="19.5" customHeight="1">
      <c r="A8" s="86" t="s">
        <v>204</v>
      </c>
      <c r="B8" s="74" t="s">
        <v>283</v>
      </c>
      <c r="C8" s="46" t="s">
        <v>284</v>
      </c>
      <c r="D8" s="97">
        <v>45000</v>
      </c>
      <c r="E8" s="96"/>
      <c r="F8" s="96"/>
      <c r="G8" s="96"/>
      <c r="H8" s="96"/>
      <c r="I8" s="96"/>
    </row>
    <row r="9" spans="1:9" s="45" customFormat="1" ht="19.5" customHeight="1">
      <c r="A9" s="86" t="s">
        <v>207</v>
      </c>
      <c r="B9" s="74" t="s">
        <v>35</v>
      </c>
      <c r="C9" s="46" t="s">
        <v>36</v>
      </c>
      <c r="D9" s="97">
        <v>15000</v>
      </c>
      <c r="E9" s="96"/>
      <c r="F9" s="96"/>
      <c r="G9" s="96"/>
      <c r="H9" s="96"/>
      <c r="I9" s="96"/>
    </row>
    <row r="10" spans="1:9" s="45" customFormat="1" ht="19.5" customHeight="1">
      <c r="A10" s="93" t="s">
        <v>285</v>
      </c>
      <c r="B10" s="94" t="s">
        <v>279</v>
      </c>
      <c r="C10" s="47" t="s">
        <v>286</v>
      </c>
      <c r="D10" s="95">
        <f>SUM(D11+D15)</f>
        <v>60000</v>
      </c>
      <c r="E10" s="96"/>
      <c r="F10" s="96"/>
      <c r="G10" s="96"/>
      <c r="H10" s="96"/>
      <c r="I10" s="96"/>
    </row>
    <row r="11" spans="1:9" s="103" customFormat="1" ht="19.5" customHeight="1">
      <c r="A11" s="98" t="s">
        <v>204</v>
      </c>
      <c r="B11" s="99" t="s">
        <v>279</v>
      </c>
      <c r="C11" s="100" t="s">
        <v>123</v>
      </c>
      <c r="D11" s="101">
        <f>SUM(D12:D14)</f>
        <v>60000</v>
      </c>
      <c r="E11" s="102"/>
      <c r="F11" s="102"/>
      <c r="G11" s="102"/>
      <c r="H11" s="102"/>
      <c r="I11" s="102"/>
    </row>
    <row r="12" spans="1:9" s="45" customFormat="1" ht="27" customHeight="1">
      <c r="A12" s="86"/>
      <c r="B12" s="74" t="s">
        <v>287</v>
      </c>
      <c r="C12" s="14" t="s">
        <v>288</v>
      </c>
      <c r="D12" s="97">
        <v>15000</v>
      </c>
      <c r="E12" s="96"/>
      <c r="F12" s="96"/>
      <c r="G12" s="96"/>
      <c r="H12" s="96"/>
      <c r="I12" s="96"/>
    </row>
    <row r="13" spans="1:9" s="45" customFormat="1" ht="15" customHeight="1">
      <c r="A13" s="86"/>
      <c r="B13" s="74" t="s">
        <v>289</v>
      </c>
      <c r="C13" s="46" t="s">
        <v>290</v>
      </c>
      <c r="D13" s="97">
        <v>22000</v>
      </c>
      <c r="E13" s="96"/>
      <c r="F13" s="96"/>
      <c r="G13" s="96"/>
      <c r="H13" s="96"/>
      <c r="I13" s="96"/>
    </row>
    <row r="14" spans="1:9" s="45" customFormat="1" ht="15" customHeight="1">
      <c r="A14" s="86"/>
      <c r="B14" s="74" t="s">
        <v>291</v>
      </c>
      <c r="C14" s="46" t="s">
        <v>292</v>
      </c>
      <c r="D14" s="97">
        <v>23000</v>
      </c>
      <c r="E14" s="96"/>
      <c r="F14" s="96"/>
      <c r="G14" s="96"/>
      <c r="H14" s="96"/>
      <c r="I14" s="96"/>
    </row>
    <row r="15" spans="1:9" s="103" customFormat="1" ht="19.5" customHeight="1">
      <c r="A15" s="98" t="s">
        <v>207</v>
      </c>
      <c r="B15" s="99" t="s">
        <v>279</v>
      </c>
      <c r="C15" s="100" t="s">
        <v>125</v>
      </c>
      <c r="D15" s="101">
        <f>SUM(D16:D16)</f>
        <v>0</v>
      </c>
      <c r="E15" s="102"/>
      <c r="F15" s="102"/>
      <c r="G15" s="102"/>
      <c r="H15" s="102"/>
      <c r="I15" s="102"/>
    </row>
    <row r="16" spans="1:9" s="45" customFormat="1" ht="18.75" customHeight="1">
      <c r="A16" s="86"/>
      <c r="B16" s="74" t="s">
        <v>293</v>
      </c>
      <c r="C16" s="46" t="s">
        <v>294</v>
      </c>
      <c r="D16" s="97">
        <v>0</v>
      </c>
      <c r="E16" s="96"/>
      <c r="F16" s="96"/>
      <c r="G16" s="96"/>
      <c r="H16" s="96"/>
      <c r="I16" s="96"/>
    </row>
    <row r="17" spans="1:9" s="45" customFormat="1" ht="19.5" customHeight="1">
      <c r="A17" s="93" t="s">
        <v>295</v>
      </c>
      <c r="B17" s="94" t="s">
        <v>279</v>
      </c>
      <c r="C17" s="47" t="s">
        <v>296</v>
      </c>
      <c r="D17" s="95">
        <f>D6+D7-D10</f>
        <v>0</v>
      </c>
      <c r="E17" s="96"/>
      <c r="F17" s="96"/>
      <c r="G17" s="96"/>
      <c r="H17" s="96"/>
      <c r="I17" s="96"/>
    </row>
    <row r="18" spans="1:11" s="40" customFormat="1" ht="15">
      <c r="A18" s="104"/>
      <c r="B18" s="105"/>
      <c r="C18" s="104"/>
      <c r="D18" s="104"/>
      <c r="E18" s="104"/>
      <c r="F18" s="104"/>
      <c r="G18" s="104"/>
      <c r="H18" s="104"/>
      <c r="I18" s="104"/>
      <c r="J18" s="106"/>
      <c r="K18" s="106"/>
    </row>
    <row r="19" spans="1:11" ht="15">
      <c r="A19" s="92"/>
      <c r="B19" s="107"/>
      <c r="C19" s="92"/>
      <c r="D19" s="92"/>
      <c r="E19" s="92"/>
      <c r="F19" s="92"/>
      <c r="G19" s="92"/>
      <c r="H19" s="92"/>
      <c r="I19" s="92"/>
      <c r="J19" s="52"/>
      <c r="K19" s="52"/>
    </row>
    <row r="20" spans="1:11" ht="15">
      <c r="A20" s="92"/>
      <c r="B20" s="107"/>
      <c r="C20" s="92"/>
      <c r="D20" s="92"/>
      <c r="E20" s="92"/>
      <c r="F20" s="92"/>
      <c r="G20" s="92"/>
      <c r="H20" s="92"/>
      <c r="I20" s="92"/>
      <c r="J20" s="52"/>
      <c r="K20" s="52"/>
    </row>
    <row r="21" spans="1:11" ht="15">
      <c r="A21" s="92"/>
      <c r="B21" s="107"/>
      <c r="C21" s="92"/>
      <c r="D21" s="92"/>
      <c r="E21" s="92"/>
      <c r="F21" s="92"/>
      <c r="G21" s="92"/>
      <c r="H21" s="92"/>
      <c r="I21" s="92"/>
      <c r="J21" s="52"/>
      <c r="K21" s="52"/>
    </row>
    <row r="22" spans="1:11" ht="15">
      <c r="A22" s="92"/>
      <c r="B22" s="107"/>
      <c r="C22" s="92"/>
      <c r="D22" s="92"/>
      <c r="E22" s="92"/>
      <c r="F22" s="92"/>
      <c r="G22" s="92"/>
      <c r="H22" s="92"/>
      <c r="I22" s="92"/>
      <c r="J22" s="52"/>
      <c r="K22" s="52"/>
    </row>
    <row r="23" spans="1:11" ht="15">
      <c r="A23" s="92"/>
      <c r="B23" s="107"/>
      <c r="C23" s="92"/>
      <c r="D23" s="92"/>
      <c r="E23" s="92"/>
      <c r="F23" s="92"/>
      <c r="G23" s="92"/>
      <c r="H23" s="92"/>
      <c r="I23" s="92"/>
      <c r="J23" s="52"/>
      <c r="K23" s="52"/>
    </row>
    <row r="24" spans="1:11" ht="15">
      <c r="A24" s="52"/>
      <c r="B24" s="108"/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15">
      <c r="A25" s="52"/>
      <c r="B25" s="108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5">
      <c r="A26" s="52"/>
      <c r="B26" s="108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5">
      <c r="A27" s="52"/>
      <c r="B27" s="108"/>
      <c r="C27" s="52"/>
      <c r="D27" s="52"/>
      <c r="E27" s="52"/>
      <c r="F27" s="52"/>
      <c r="G27" s="52"/>
      <c r="H27" s="52"/>
      <c r="I27" s="52"/>
      <c r="J27" s="52"/>
      <c r="K27" s="52"/>
    </row>
  </sheetData>
  <sheetProtection/>
  <mergeCells count="4">
    <mergeCell ref="A2:D2"/>
    <mergeCell ref="A4:A5"/>
    <mergeCell ref="B4:B5"/>
    <mergeCell ref="D4:D5"/>
  </mergeCells>
  <printOptions/>
  <pageMargins left="0.7875" right="0.7875" top="0.5902777777777778" bottom="0.7875" header="0.5118055555555556" footer="0.5118055555555556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"/>
  <sheetViews>
    <sheetView showGridLines="0" defaultGridColor="0" zoomScale="95" zoomScaleNormal="95" zoomScalePageLayoutView="0" colorId="15" workbookViewId="0" topLeftCell="A1">
      <selection activeCell="E1" sqref="E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255" width="9.125" style="2" customWidth="1"/>
  </cols>
  <sheetData>
    <row r="1" ht="48.75" customHeight="1">
      <c r="E1" s="85" t="s">
        <v>399</v>
      </c>
    </row>
    <row r="2" spans="1:9" ht="48" customHeight="1">
      <c r="A2" s="140" t="s">
        <v>297</v>
      </c>
      <c r="B2" s="140"/>
      <c r="C2" s="140"/>
      <c r="D2" s="140"/>
      <c r="E2" s="140"/>
      <c r="F2" s="53"/>
      <c r="H2" s="40"/>
      <c r="I2" s="40"/>
    </row>
    <row r="3" spans="1:9" ht="9.75" customHeight="1">
      <c r="A3" s="109"/>
      <c r="B3" s="109"/>
      <c r="C3" s="109"/>
      <c r="D3" s="109"/>
      <c r="E3" s="5" t="s">
        <v>1</v>
      </c>
      <c r="H3" s="40"/>
      <c r="I3" s="40"/>
    </row>
    <row r="4" spans="1:5" ht="64.5" customHeight="1">
      <c r="A4" s="55" t="s">
        <v>200</v>
      </c>
      <c r="B4" s="55" t="s">
        <v>2</v>
      </c>
      <c r="C4" s="55" t="s">
        <v>3</v>
      </c>
      <c r="D4" s="55" t="s">
        <v>298</v>
      </c>
      <c r="E4" s="56" t="s">
        <v>299</v>
      </c>
    </row>
    <row r="5" spans="1:256" s="32" customFormat="1" ht="30" customHeight="1">
      <c r="A5" s="110" t="s">
        <v>300</v>
      </c>
      <c r="B5" s="110" t="s">
        <v>111</v>
      </c>
      <c r="C5" s="110" t="s">
        <v>113</v>
      </c>
      <c r="D5" s="60" t="s">
        <v>301</v>
      </c>
      <c r="E5" s="61">
        <v>400000</v>
      </c>
      <c r="IV5" s="31"/>
    </row>
    <row r="6" spans="1:256" s="32" customFormat="1" ht="30" customHeight="1">
      <c r="A6" s="110" t="s">
        <v>302</v>
      </c>
      <c r="B6" s="110" t="s">
        <v>111</v>
      </c>
      <c r="C6" s="110" t="s">
        <v>196</v>
      </c>
      <c r="D6" s="60" t="s">
        <v>303</v>
      </c>
      <c r="E6" s="61">
        <v>65000</v>
      </c>
      <c r="IV6" s="31"/>
    </row>
    <row r="7" spans="1:256" s="32" customFormat="1" ht="30" customHeight="1">
      <c r="A7" s="162" t="s">
        <v>120</v>
      </c>
      <c r="B7" s="162"/>
      <c r="C7" s="162"/>
      <c r="D7" s="162"/>
      <c r="E7" s="59">
        <f>SUM(E5:E6)</f>
        <v>465000</v>
      </c>
      <c r="IV7" s="31"/>
    </row>
    <row r="9" ht="12.75">
      <c r="A9" s="111"/>
    </row>
  </sheetData>
  <sheetProtection/>
  <mergeCells count="2">
    <mergeCell ref="A2:E2"/>
    <mergeCell ref="A7:D7"/>
  </mergeCells>
  <printOptions horizontalCentered="1"/>
  <pageMargins left="0.5701388888888889" right="0.5402777777777777" top="0.5902777777777778" bottom="0.5902777777777778" header="0.5118055555555556" footer="0.511805555555555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GridLines="0" defaultGridColor="0" zoomScale="95" zoomScaleNormal="95" zoomScalePageLayoutView="0" colorId="15" workbookViewId="0" topLeftCell="A1">
      <selection activeCell="E1" sqref="E1"/>
    </sheetView>
  </sheetViews>
  <sheetFormatPr defaultColWidth="9.00390625" defaultRowHeight="12.75"/>
  <cols>
    <col min="1" max="1" width="5.25390625" style="112" customWidth="1"/>
    <col min="2" max="2" width="9.00390625" style="113" customWidth="1"/>
    <col min="3" max="3" width="11.00390625" style="113" customWidth="1"/>
    <col min="4" max="4" width="43.875" style="0" customWidth="1"/>
    <col min="5" max="5" width="19.625" style="0" customWidth="1"/>
  </cols>
  <sheetData>
    <row r="1" ht="48.75" customHeight="1">
      <c r="E1" s="85" t="s">
        <v>400</v>
      </c>
    </row>
    <row r="2" spans="1:6" ht="64.5" customHeight="1">
      <c r="A2" s="140" t="s">
        <v>304</v>
      </c>
      <c r="B2" s="140"/>
      <c r="C2" s="140"/>
      <c r="D2" s="140"/>
      <c r="E2" s="140"/>
      <c r="F2" s="53"/>
    </row>
    <row r="3" spans="1:5" ht="9.75" customHeight="1">
      <c r="A3" s="109"/>
      <c r="B3" s="114"/>
      <c r="C3" s="114"/>
      <c r="D3" s="109"/>
      <c r="E3" s="5" t="s">
        <v>1</v>
      </c>
    </row>
    <row r="4" spans="1:5" ht="64.5" customHeight="1">
      <c r="A4" s="55" t="s">
        <v>200</v>
      </c>
      <c r="B4" s="115" t="s">
        <v>2</v>
      </c>
      <c r="C4" s="115" t="s">
        <v>3</v>
      </c>
      <c r="D4" s="55" t="s">
        <v>305</v>
      </c>
      <c r="E4" s="56" t="s">
        <v>306</v>
      </c>
    </row>
    <row r="5" spans="1:5" s="45" customFormat="1" ht="30" customHeight="1">
      <c r="A5" s="86">
        <v>1</v>
      </c>
      <c r="B5" s="74" t="s">
        <v>139</v>
      </c>
      <c r="C5" s="74" t="s">
        <v>140</v>
      </c>
      <c r="D5" s="62" t="s">
        <v>307</v>
      </c>
      <c r="E5" s="116">
        <v>100000</v>
      </c>
    </row>
    <row r="6" spans="1:5" s="45" customFormat="1" ht="72" customHeight="1">
      <c r="A6" s="86">
        <v>2</v>
      </c>
      <c r="B6" s="74" t="s">
        <v>148</v>
      </c>
      <c r="C6" s="74" t="s">
        <v>150</v>
      </c>
      <c r="D6" s="62" t="s">
        <v>344</v>
      </c>
      <c r="E6" s="116">
        <v>35000</v>
      </c>
    </row>
    <row r="7" spans="1:5" s="45" customFormat="1" ht="41.25" customHeight="1">
      <c r="A7" s="86">
        <v>3</v>
      </c>
      <c r="B7" s="74" t="s">
        <v>186</v>
      </c>
      <c r="C7" s="74" t="s">
        <v>193</v>
      </c>
      <c r="D7" s="62" t="s">
        <v>345</v>
      </c>
      <c r="E7" s="116">
        <v>50000</v>
      </c>
    </row>
    <row r="8" spans="1:5" s="31" customFormat="1" ht="30" customHeight="1">
      <c r="A8" s="162" t="s">
        <v>120</v>
      </c>
      <c r="B8" s="162"/>
      <c r="C8" s="162"/>
      <c r="D8" s="162"/>
      <c r="E8" s="59">
        <f>SUM(E5:E7)</f>
        <v>185000</v>
      </c>
    </row>
    <row r="9" spans="1:3" s="31" customFormat="1" ht="12">
      <c r="A9" s="117"/>
      <c r="B9" s="118"/>
      <c r="C9" s="118"/>
    </row>
    <row r="10" spans="1:3" s="31" customFormat="1" ht="12">
      <c r="A10" s="119"/>
      <c r="B10" s="118"/>
      <c r="C10" s="118"/>
    </row>
    <row r="11" spans="1:3" s="31" customFormat="1" ht="12">
      <c r="A11" s="117"/>
      <c r="B11" s="118"/>
      <c r="C11" s="118"/>
    </row>
    <row r="12" spans="1:3" s="31" customFormat="1" ht="12">
      <c r="A12" s="117"/>
      <c r="B12" s="118"/>
      <c r="C12" s="118"/>
    </row>
    <row r="13" spans="1:3" s="31" customFormat="1" ht="12">
      <c r="A13" s="117"/>
      <c r="B13" s="118"/>
      <c r="C13" s="118"/>
    </row>
    <row r="14" spans="1:3" s="31" customFormat="1" ht="12">
      <c r="A14" s="117"/>
      <c r="B14" s="118"/>
      <c r="C14" s="118"/>
    </row>
    <row r="15" spans="1:3" s="31" customFormat="1" ht="12">
      <c r="A15" s="117"/>
      <c r="B15" s="118"/>
      <c r="C15" s="118"/>
    </row>
    <row r="16" spans="1:3" s="31" customFormat="1" ht="12">
      <c r="A16" s="117"/>
      <c r="B16" s="118"/>
      <c r="C16" s="118"/>
    </row>
    <row r="17" spans="1:3" s="31" customFormat="1" ht="12">
      <c r="A17" s="117"/>
      <c r="B17" s="118"/>
      <c r="C17" s="118"/>
    </row>
    <row r="18" spans="1:3" s="31" customFormat="1" ht="12">
      <c r="A18" s="117"/>
      <c r="B18" s="118"/>
      <c r="C18" s="118"/>
    </row>
  </sheetData>
  <sheetProtection/>
  <mergeCells count="2">
    <mergeCell ref="A2:E2"/>
    <mergeCell ref="A8:D8"/>
  </mergeCells>
  <printOptions horizontalCentered="1"/>
  <pageMargins left="0.5701388888888889" right="0.5402777777777777" top="0.5902777777777778" bottom="0.5902777777777778" header="0.5118055555555556" footer="0.5118055555555556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GridLines="0" defaultGridColor="0" zoomScale="95" zoomScaleNormal="95" zoomScalePageLayoutView="0" colorId="15" workbookViewId="0" topLeftCell="A1">
      <selection activeCell="A2" sqref="A2:E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48.75" customHeight="1">
      <c r="E1" s="85" t="s">
        <v>395</v>
      </c>
    </row>
    <row r="2" spans="1:6" ht="66" customHeight="1">
      <c r="A2" s="140" t="s">
        <v>308</v>
      </c>
      <c r="B2" s="140"/>
      <c r="C2" s="140"/>
      <c r="D2" s="140"/>
      <c r="E2" s="140"/>
      <c r="F2" s="53"/>
    </row>
    <row r="3" spans="1:5" ht="9.75" customHeight="1">
      <c r="A3" s="109"/>
      <c r="B3" s="109"/>
      <c r="C3" s="109"/>
      <c r="D3" s="109"/>
      <c r="E3" s="5" t="s">
        <v>1</v>
      </c>
    </row>
    <row r="4" spans="1:5" ht="64.5" customHeight="1">
      <c r="A4" s="55" t="s">
        <v>200</v>
      </c>
      <c r="B4" s="55" t="s">
        <v>2</v>
      </c>
      <c r="C4" s="55" t="s">
        <v>3</v>
      </c>
      <c r="D4" s="55" t="s">
        <v>305</v>
      </c>
      <c r="E4" s="56" t="s">
        <v>299</v>
      </c>
    </row>
    <row r="5" spans="1:5" s="120" customFormat="1" ht="30" customHeight="1">
      <c r="A5" s="75">
        <v>1</v>
      </c>
      <c r="B5" s="75" t="s">
        <v>131</v>
      </c>
      <c r="C5" s="75" t="s">
        <v>135</v>
      </c>
      <c r="D5" s="116" t="s">
        <v>309</v>
      </c>
      <c r="E5" s="116">
        <v>54000</v>
      </c>
    </row>
    <row r="6" spans="1:5" s="120" customFormat="1" ht="30" customHeight="1">
      <c r="A6" s="75">
        <f aca="true" t="shared" si="0" ref="A6:A11">A5+1</f>
        <v>2</v>
      </c>
      <c r="B6" s="74" t="s">
        <v>148</v>
      </c>
      <c r="C6" s="74" t="s">
        <v>152</v>
      </c>
      <c r="D6" s="62" t="s">
        <v>310</v>
      </c>
      <c r="E6" s="116">
        <v>84500</v>
      </c>
    </row>
    <row r="7" spans="1:5" s="120" customFormat="1" ht="30" customHeight="1">
      <c r="A7" s="75">
        <f t="shared" si="0"/>
        <v>3</v>
      </c>
      <c r="B7" s="74" t="s">
        <v>186</v>
      </c>
      <c r="C7" s="74" t="s">
        <v>193</v>
      </c>
      <c r="D7" s="62" t="s">
        <v>311</v>
      </c>
      <c r="E7" s="116">
        <v>30000</v>
      </c>
    </row>
    <row r="8" spans="1:5" s="120" customFormat="1" ht="30" customHeight="1">
      <c r="A8" s="75">
        <f t="shared" si="0"/>
        <v>4</v>
      </c>
      <c r="B8" s="74" t="s">
        <v>186</v>
      </c>
      <c r="C8" s="74" t="s">
        <v>193</v>
      </c>
      <c r="D8" s="62" t="s">
        <v>312</v>
      </c>
      <c r="E8" s="116">
        <v>5000</v>
      </c>
    </row>
    <row r="9" spans="1:5" s="120" customFormat="1" ht="30" customHeight="1">
      <c r="A9" s="75">
        <f t="shared" si="0"/>
        <v>5</v>
      </c>
      <c r="B9" s="74" t="s">
        <v>186</v>
      </c>
      <c r="C9" s="74" t="s">
        <v>193</v>
      </c>
      <c r="D9" s="62" t="s">
        <v>313</v>
      </c>
      <c r="E9" s="116">
        <v>92000</v>
      </c>
    </row>
    <row r="10" spans="1:5" s="120" customFormat="1" ht="30" customHeight="1">
      <c r="A10" s="75">
        <f t="shared" si="0"/>
        <v>6</v>
      </c>
      <c r="B10" s="74" t="s">
        <v>117</v>
      </c>
      <c r="C10" s="74" t="s">
        <v>119</v>
      </c>
      <c r="D10" s="62" t="s">
        <v>314</v>
      </c>
      <c r="E10" s="116">
        <v>39000</v>
      </c>
    </row>
    <row r="11" spans="1:5" s="120" customFormat="1" ht="30" customHeight="1">
      <c r="A11" s="75">
        <f t="shared" si="0"/>
        <v>7</v>
      </c>
      <c r="B11" s="74" t="s">
        <v>117</v>
      </c>
      <c r="C11" s="74" t="s">
        <v>119</v>
      </c>
      <c r="D11" s="62" t="s">
        <v>315</v>
      </c>
      <c r="E11" s="116">
        <v>2000</v>
      </c>
    </row>
    <row r="12" spans="1:5" s="31" customFormat="1" ht="30" customHeight="1">
      <c r="A12" s="162" t="s">
        <v>120</v>
      </c>
      <c r="B12" s="162"/>
      <c r="C12" s="162"/>
      <c r="D12" s="162"/>
      <c r="E12" s="59">
        <f>SUM(E5:E11)</f>
        <v>306500</v>
      </c>
    </row>
    <row r="13" s="31" customFormat="1" ht="12"/>
    <row r="14" ht="12.75">
      <c r="A14" s="111"/>
    </row>
  </sheetData>
  <sheetProtection/>
  <mergeCells count="2">
    <mergeCell ref="A2:E2"/>
    <mergeCell ref="A12:D12"/>
  </mergeCells>
  <printOptions horizontalCentered="1"/>
  <pageMargins left="0.5701388888888889" right="0.5402777777777777" top="0.5902777777777778" bottom="0.5902777777777778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durbanczyk</cp:lastModifiedBy>
  <cp:lastPrinted>2009-01-05T12:07:23Z</cp:lastPrinted>
  <dcterms:modified xsi:type="dcterms:W3CDTF">2009-01-05T12:07:24Z</dcterms:modified>
  <cp:category/>
  <cp:version/>
  <cp:contentType/>
  <cp:contentStatus/>
</cp:coreProperties>
</file>